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'bs'!$A$1:$E$82</definedName>
    <definedName name="_xlnm.Print_Area" localSheetId="1">'cf'!$A$1:$H$102</definedName>
    <definedName name="_xlnm.Print_Area" localSheetId="0">'equity'!$A$1:$H$54</definedName>
    <definedName name="_xlnm.Print_Area" localSheetId="4">'note'!$A$1:$K$194</definedName>
    <definedName name="_xlnm.Print_Area" localSheetId="2">'p&amp;l'!$A$1:$F$60</definedName>
    <definedName name="_xlnm.Print_Titles" localSheetId="4">'note'!$1:$5</definedName>
    <definedName name="_xlnm.Print_Titles" localSheetId="2">'p&amp;l'!$3:$17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<sst xmlns="http://schemas.openxmlformats.org/spreadsheetml/2006/main" count="390" uniqueCount="293">
  <si>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</si>
  <si>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</si>
  <si>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</si>
  <si>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</si>
  <si>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</si>
  <si>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</si>
  <si>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</si>
  <si>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</si>
  <si>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</si>
  <si>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</si>
  <si>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</si>
  <si>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</si>
  <si>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</si>
  <si>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</si>
  <si>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</si>
  <si>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</si>
  <si>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</si>
  <si>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</si>
  <si>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</si>
  <si>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</si>
  <si>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</si>
  <si>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</si>
  <si>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</si>
  <si>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</si>
  <si>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</si>
  <si>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</si>
  <si>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</si>
  <si>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</si>
  <si>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</si>
  <si>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</si>
  <si>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</si>
  <si>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</si>
  <si>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</si>
  <si>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</si>
  <si>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</si>
  <si>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</si>
  <si>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</si>
  <si>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</si>
  <si>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</si>
  <si>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</si>
  <si>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</si>
  <si>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</si>
  <si>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</si>
  <si>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</si>
  <si>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</si>
  <si>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</si>
  <si>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</si>
  <si>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</si>
  <si>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</si>
  <si>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</si>
  <si>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</si>
  <si>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</si>
  <si>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</si>
  <si>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</si>
  <si>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</si>
  <si>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</si>
  <si>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</si>
  <si>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</si>
  <si>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</si>
  <si>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</si>
  <si>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</si>
  <si>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</si>
  <si>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</si>
  <si>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</si>
  <si>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</si>
  <si>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</si>
  <si>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</si>
  <si>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</si>
  <si>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</si>
  <si>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</si>
  <si>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</si>
  <si>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</si>
  <si>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</si>
  <si>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</si>
  <si>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</si>
  <si>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</si>
  <si>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</si>
  <si>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</si>
  <si>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</si>
  <si>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</si>
  <si>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</si>
  <si>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</si>
  <si>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</si>
  <si>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</si>
  <si>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</si>
  <si>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</si>
  <si>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</si>
  <si>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</si>
  <si>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</si>
  <si>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</si>
  <si>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</si>
  <si>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</si>
  <si>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</si>
  <si>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</si>
  <si>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</si>
  <si>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</si>
  <si>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</si>
  <si>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</si>
  <si>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</si>
  <si>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</si>
  <si>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</si>
  <si>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</si>
  <si>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</si>
  <si>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</si>
  <si>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</si>
  <si>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</si>
  <si>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</si>
  <si>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</si>
  <si>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</si>
  <si>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</si>
  <si>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</si>
  <si>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</si>
  <si>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</si>
  <si>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</si>
  <si>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</si>
  <si>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</si>
  <si>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</si>
  <si>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</si>
  <si>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</si>
  <si>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</si>
  <si>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</si>
  <si>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</si>
  <si>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</si>
  <si>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</si>
  <si>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</si>
  <si>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</si>
  <si>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</si>
  <si>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</si>
  <si>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</si>
  <si>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</si>
  <si>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</si>
  <si>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</si>
  <si>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</si>
  <si>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</si>
  <si>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</si>
  <si>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</si>
  <si>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</si>
  <si>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</si>
  <si>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</si>
  <si>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</si>
  <si>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</si>
  <si>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</si>
  <si>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</si>
  <si>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</si>
  <si>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</si>
  <si>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</si>
  <si>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</si>
  <si>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</si>
  <si>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</si>
  <si>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</si>
  <si>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</si>
  <si>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</si>
  <si>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</si>
  <si>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</si>
  <si>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</si>
  <si>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</si>
  <si>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</si>
  <si>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</si>
  <si>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</si>
  <si>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</si>
  <si>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</si>
  <si>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</si>
  <si>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</si>
  <si>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</si>
  <si>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</si>
  <si>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</si>
  <si>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</si>
  <si>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</si>
  <si>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</si>
  <si>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</si>
  <si>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</si>
  <si>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</si>
  <si>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</si>
  <si>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</si>
  <si>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</si>
  <si>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</si>
  <si>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</si>
  <si>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</si>
  <si>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</si>
  <si>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</si>
  <si>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</si>
  <si>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</si>
  <si>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</si>
  <si>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</si>
  <si>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</si>
  <si>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</si>
  <si>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</si>
  <si>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</si>
  <si>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</si>
  <si>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</si>
  <si>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</si>
  <si>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</si>
  <si>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</si>
  <si>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</si>
  <si>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</si>
  <si>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</si>
  <si>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</si>
  <si>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</si>
  <si>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</si>
  <si>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</si>
  <si>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</si>
  <si>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</si>
  <si>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</si>
  <si>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</si>
  <si>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</si>
  <si>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</si>
  <si>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</si>
  <si>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</si>
  <si>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</si>
  <si>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</si>
  <si>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</si>
  <si>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</si>
  <si>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</si>
  <si>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</si>
  <si>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</si>
  <si>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</si>
  <si>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 xml:space="preserve">        Tax recoverable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</si>
  <si>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</si>
  <si>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</si>
  <si>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</si>
  <si>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</si>
  <si>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INDIVIDUAL QUARTER</t>
  </si>
  <si>
    <t>CUMULATIVE QUARTER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</si>
  <si>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</si>
  <si>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</si>
  <si>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</si>
  <si>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</si>
  <si>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</si>
  <si>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</si>
  <si>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</si>
  <si>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</si>
  <si>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</si>
  <si>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</si>
  <si>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Revaluation deficit</t>
  </si>
  <si>
    <t>Impairment losses on investment properties</t>
  </si>
  <si>
    <t>As at 1 July 2004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</si>
  <si>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</si>
  <si>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</si>
  <si>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</si>
  <si>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</si>
  <si>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</si>
  <si>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The directors are confident the Group's performance will continue to improve.</t>
  </si>
  <si>
    <t>Add: Goodwill arising from acquisition of subsidiary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</si>
  <si>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</si>
  <si>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</si>
  <si>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The board does not recommend the payment of any dividend for the financial quarter ended</t>
  </si>
  <si>
    <t>Investment in Associated companies</t>
  </si>
  <si>
    <t>Investment in Associated Companies</t>
  </si>
  <si>
    <t>Revaluation of investment</t>
  </si>
  <si>
    <t>properties disposed</t>
  </si>
  <si>
    <t>Impairment losses on property,plant &amp; equipment</t>
  </si>
  <si>
    <t>Gain on disposal of investment properties</t>
  </si>
  <si>
    <t>Loss on disposal of investment properties</t>
  </si>
  <si>
    <t xml:space="preserve">   to RM4 million.</t>
  </si>
  <si>
    <t xml:space="preserve">   to RM26 million.</t>
  </si>
  <si>
    <t>Quarterly report on consolidated results for the 1st quarter ended 30/09/05.</t>
  </si>
  <si>
    <t>CONDENSED CONSOLIDATED INCOME STATEMENT  FOR THE QUARTER ENDED 30TH SEPT 2005</t>
  </si>
  <si>
    <t>for Year Ended 30 June 2005.</t>
  </si>
  <si>
    <t>UNAUDITED RESULTS FOR THE 1ST QUARTER ENDED 30 SEPT 2005</t>
  </si>
  <si>
    <t xml:space="preserve">         Amount due from associated companies</t>
  </si>
  <si>
    <t xml:space="preserve">3 months </t>
  </si>
  <si>
    <t>ended 30th Sept 2005</t>
  </si>
  <si>
    <t>As at 1 July 2005</t>
  </si>
  <si>
    <t>As at 30 Sept 2005</t>
  </si>
  <si>
    <t>ended 30th Sept 2004</t>
  </si>
  <si>
    <t>As at 30 Sept 2004</t>
  </si>
  <si>
    <t>30/09/2005</t>
  </si>
  <si>
    <t>30/09/2004</t>
  </si>
  <si>
    <t>for Year Ended 30 June 2005</t>
  </si>
  <si>
    <t>for the financial year ended 30 June 2005.</t>
  </si>
  <si>
    <t>for the current quarter to-date.</t>
  </si>
  <si>
    <t>There were no dividends paid during the financial year-to-date.</t>
  </si>
  <si>
    <t>There are no changes in the composition of the company for the current financial year to date including</t>
  </si>
  <si>
    <t>business combination, acquisition or disposal of subsidiaries and long term investments, restructuring</t>
  </si>
  <si>
    <t>and discontinuing operations.</t>
  </si>
  <si>
    <t>30/06/05</t>
  </si>
  <si>
    <t xml:space="preserve">There is no profit forecast for this quarter ended 30 June 2006. </t>
  </si>
  <si>
    <t>30 Sept 2005</t>
  </si>
  <si>
    <t>There was no sales of unquoted investment and properties for this quarter ended 30 Sept 2005</t>
  </si>
  <si>
    <t>There was no purchase or disposal of quoted securities for this quarter ended 30 Sept 2005</t>
  </si>
  <si>
    <t xml:space="preserve">There were no corporate proposals announced up to this quarter ended 30 Sept 2005. </t>
  </si>
  <si>
    <t>There were no financial instruments with off balance sheet risk for this quarter ended 30 Sept 2005</t>
  </si>
  <si>
    <t xml:space="preserve">  construction and completion of projects undertaken by the Group amounting to RM48.10 million.</t>
  </si>
  <si>
    <t>The Group recorded Turnover of RM77.09 million and Profit Before Tax of RM3.38 million for the current quarter</t>
  </si>
  <si>
    <t xml:space="preserve">Turnover increased by RM25.53 million while Profit Before Taxation decreased by RM0.28 million compared </t>
  </si>
  <si>
    <t xml:space="preserve">to the same quarter in the preceding financial year. This is due to increased construction and reduced </t>
  </si>
  <si>
    <t>development activities</t>
  </si>
  <si>
    <t>as compared to RM64.88 million and RM4.03 million in the 4th quarter respectively. The reduction in Profit Before</t>
  </si>
  <si>
    <t>Tax margin is attributable to the completion of higher margin contracts in the previous quarter.</t>
  </si>
  <si>
    <t xml:space="preserve">The Group secured over RM310 million in contracts during this quarter which will contribute to the Group revenue </t>
  </si>
  <si>
    <t>over the next 2 years.</t>
  </si>
  <si>
    <t xml:space="preserve">The Group will continue its selective tendering and focusing  on sourcing for land bank to increase its development </t>
  </si>
  <si>
    <t>activities.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</si>
</sst>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6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6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1" fillId="0" borderId="0" xfId="15" applyNumberFormat="1" applyFont="1" applyAlignment="1">
      <alignment/>
    </xf>
    <xf numFmtId="43" fontId="2" fillId="0" borderId="0" xfId="0" applyNumberFormat="1" applyFont="1" applyAlignment="1">
      <alignment horizontal="right"/>
    </xf>
    <xf numFmtId="15" fontId="2" fillId="0" borderId="0" xfId="0" applyNumberFormat="1" applyFont="1" applyAlignment="1" quotePrefix="1">
      <alignment/>
    </xf>
    <xf numFmtId="41" fontId="11" fillId="0" borderId="2" xfId="15" applyNumberFormat="1" applyFont="1" applyBorder="1" applyAlignment="1">
      <alignment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B37">
      <selection activeCell="J188" sqref="J188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03" t="s">
        <v>193</v>
      </c>
      <c r="B1" s="203"/>
      <c r="C1" s="203"/>
      <c r="D1" s="203"/>
      <c r="E1" s="203"/>
      <c r="F1" s="203"/>
      <c r="G1" s="203"/>
      <c r="H1" s="203"/>
    </row>
    <row r="2" spans="1:7" ht="14.25">
      <c r="A2" s="204" t="s">
        <v>258</v>
      </c>
      <c r="B2" s="204"/>
      <c r="C2" s="204"/>
      <c r="D2" s="204"/>
      <c r="E2" s="204"/>
      <c r="F2" s="204"/>
      <c r="G2" s="204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198" t="s">
        <v>155</v>
      </c>
      <c r="B4" s="199"/>
      <c r="C4" s="200"/>
      <c r="D4" s="200"/>
      <c r="E4" s="200"/>
      <c r="F4" s="200"/>
      <c r="G4" s="200"/>
      <c r="H4" s="200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260</v>
      </c>
      <c r="B7" s="44"/>
      <c r="C7" s="73" t="s">
        <v>133</v>
      </c>
      <c r="D7" s="90"/>
      <c r="E7" s="101"/>
      <c r="F7" s="90"/>
      <c r="G7" s="90"/>
      <c r="H7" s="90"/>
    </row>
    <row r="8" spans="1:8" ht="15.75">
      <c r="A8" s="41" t="s">
        <v>261</v>
      </c>
      <c r="B8" s="44"/>
      <c r="C8" s="73" t="s">
        <v>134</v>
      </c>
      <c r="D8" s="201" t="s">
        <v>135</v>
      </c>
      <c r="E8" s="202"/>
      <c r="F8" s="202"/>
      <c r="G8" s="103" t="s">
        <v>136</v>
      </c>
      <c r="H8" s="90"/>
    </row>
    <row r="9" spans="1:8" ht="15.75">
      <c r="A9" s="44"/>
      <c r="B9" s="44"/>
      <c r="C9" s="73" t="s">
        <v>137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138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139</v>
      </c>
      <c r="E11" s="73" t="s">
        <v>140</v>
      </c>
      <c r="F11" s="73" t="s">
        <v>141</v>
      </c>
      <c r="G11" s="102" t="s">
        <v>142</v>
      </c>
      <c r="H11" s="73"/>
    </row>
    <row r="12" spans="1:8" ht="15.75">
      <c r="A12" s="44"/>
      <c r="B12" s="44"/>
      <c r="C12" s="73" t="s">
        <v>143</v>
      </c>
      <c r="D12" s="73" t="s">
        <v>144</v>
      </c>
      <c r="E12" s="102" t="s">
        <v>145</v>
      </c>
      <c r="F12" s="73" t="s">
        <v>146</v>
      </c>
      <c r="G12" s="102" t="s">
        <v>147</v>
      </c>
      <c r="H12" s="73" t="s">
        <v>148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262</v>
      </c>
      <c r="B15" s="111"/>
      <c r="C15" s="108">
        <v>46260</v>
      </c>
      <c r="D15" s="108">
        <v>7297</v>
      </c>
      <c r="E15" s="108">
        <v>382</v>
      </c>
      <c r="F15" s="108">
        <v>1574</v>
      </c>
      <c r="G15" s="108">
        <v>54811</v>
      </c>
      <c r="H15" s="108">
        <f>SUM(C15:G15)</f>
        <v>110324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211</v>
      </c>
      <c r="B17" s="109"/>
      <c r="E17" s="110">
        <v>0</v>
      </c>
      <c r="F17" s="110">
        <v>0</v>
      </c>
      <c r="G17" s="108">
        <f>+'p&amp;l'!E47</f>
        <v>2446</v>
      </c>
      <c r="H17" s="108">
        <f>SUM(C17:G17)</f>
        <v>2446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219</v>
      </c>
      <c r="B19" s="109"/>
      <c r="C19" s="110"/>
      <c r="D19" s="110"/>
      <c r="E19" s="110"/>
      <c r="F19" s="110"/>
      <c r="G19" s="108"/>
      <c r="H19" s="108">
        <f>SUM(C19:G19)</f>
        <v>0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212</v>
      </c>
      <c r="B21" s="109"/>
      <c r="C21" s="110"/>
      <c r="D21" s="110"/>
      <c r="E21" s="110"/>
      <c r="F21" s="110"/>
      <c r="G21" s="108"/>
      <c r="H21" s="108">
        <f>SUM(C21:G21)</f>
        <v>0</v>
      </c>
    </row>
    <row r="22" spans="1:8" ht="15.75">
      <c r="A22" s="166"/>
      <c r="B22" s="109"/>
      <c r="C22" s="110"/>
      <c r="D22" s="110"/>
      <c r="E22" s="110"/>
      <c r="F22" s="110"/>
      <c r="G22" s="108"/>
      <c r="H22" s="108"/>
    </row>
    <row r="23" spans="1:8" ht="15.75">
      <c r="A23" s="109" t="s">
        <v>248</v>
      </c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249</v>
      </c>
      <c r="B24" s="109"/>
      <c r="C24" s="110"/>
      <c r="D24" s="110"/>
      <c r="E24" s="110"/>
      <c r="F24" s="110"/>
      <c r="G24" s="108"/>
      <c r="H24" s="108">
        <f>SUM(C24:G24)</f>
        <v>0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263</v>
      </c>
      <c r="B26" s="111"/>
      <c r="C26" s="114">
        <f aca="true" t="shared" si="0" ref="C26:H26">SUM(C15:C25)</f>
        <v>46260</v>
      </c>
      <c r="D26" s="114">
        <f t="shared" si="0"/>
        <v>7297</v>
      </c>
      <c r="E26" s="114">
        <f t="shared" si="0"/>
        <v>382</v>
      </c>
      <c r="F26" s="114">
        <f t="shared" si="0"/>
        <v>1574</v>
      </c>
      <c r="G26" s="114">
        <f>SUM(G15:G25)</f>
        <v>57257</v>
      </c>
      <c r="H26" s="114">
        <f t="shared" si="0"/>
        <v>112770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tr">
        <f>+A7</f>
        <v>3 months </v>
      </c>
      <c r="B29" s="44"/>
      <c r="C29" s="73" t="s">
        <v>133</v>
      </c>
      <c r="D29" s="90"/>
      <c r="E29" s="101"/>
      <c r="F29" s="90"/>
      <c r="G29" s="90"/>
      <c r="H29" s="90"/>
    </row>
    <row r="30" spans="1:8" ht="15.75">
      <c r="A30" s="41" t="s">
        <v>264</v>
      </c>
      <c r="B30" s="44"/>
      <c r="C30" s="73" t="s">
        <v>134</v>
      </c>
      <c r="D30" s="201" t="s">
        <v>135</v>
      </c>
      <c r="E30" s="202"/>
      <c r="F30" s="202"/>
      <c r="G30" s="103" t="s">
        <v>136</v>
      </c>
      <c r="H30" s="90"/>
    </row>
    <row r="31" spans="1:8" ht="15.75">
      <c r="A31" s="44"/>
      <c r="B31" s="44"/>
      <c r="C31" s="73" t="s">
        <v>137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138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139</v>
      </c>
      <c r="E33" s="73" t="s">
        <v>140</v>
      </c>
      <c r="F33" s="73" t="s">
        <v>141</v>
      </c>
      <c r="G33" s="102" t="s">
        <v>142</v>
      </c>
      <c r="H33" s="73"/>
    </row>
    <row r="34" spans="1:8" ht="15.75">
      <c r="A34" s="44"/>
      <c r="B34" s="44"/>
      <c r="C34" s="73" t="s">
        <v>143</v>
      </c>
      <c r="D34" s="73" t="s">
        <v>144</v>
      </c>
      <c r="E34" s="102" t="s">
        <v>145</v>
      </c>
      <c r="F34" s="73" t="s">
        <v>146</v>
      </c>
      <c r="G34" s="102" t="s">
        <v>147</v>
      </c>
      <c r="H34" s="73" t="s">
        <v>148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235</v>
      </c>
      <c r="B37" s="111"/>
      <c r="C37" s="115">
        <v>42582</v>
      </c>
      <c r="D37" s="115">
        <v>2640</v>
      </c>
      <c r="E37" s="115">
        <v>382</v>
      </c>
      <c r="F37" s="115">
        <v>1638</v>
      </c>
      <c r="G37" s="115">
        <v>48382</v>
      </c>
      <c r="H37" s="115">
        <f>SUM(C37:G37)</f>
        <v>95624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2489</v>
      </c>
      <c r="H39" s="115">
        <f>SUM(C39:G39)</f>
        <v>2489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219</v>
      </c>
      <c r="B41" s="109"/>
      <c r="C41" s="110">
        <v>3678</v>
      </c>
      <c r="D41" s="110">
        <v>4657</v>
      </c>
      <c r="E41" s="110"/>
      <c r="F41" s="110"/>
      <c r="G41" s="110"/>
      <c r="H41" s="115">
        <f>SUM(C41:G41)</f>
        <v>8335</v>
      </c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212</v>
      </c>
      <c r="B43" s="109"/>
      <c r="C43" s="110"/>
      <c r="D43" s="110"/>
      <c r="E43" s="110"/>
      <c r="F43" s="110"/>
      <c r="G43" s="110">
        <v>0</v>
      </c>
      <c r="H43" s="115">
        <f>SUM(C43:G43)</f>
        <v>0</v>
      </c>
    </row>
    <row r="44" spans="1:8" ht="15.75">
      <c r="A44" s="166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233</v>
      </c>
      <c r="B45" s="109"/>
      <c r="C45" s="110"/>
      <c r="D45" s="110"/>
      <c r="E45" s="110"/>
      <c r="F45" s="110"/>
      <c r="G45" s="110"/>
      <c r="H45" s="115">
        <f>SUM(C45:G45)</f>
        <v>0</v>
      </c>
    </row>
    <row r="46" spans="1:8" ht="15.75">
      <c r="A46" s="166"/>
      <c r="B46" s="109"/>
      <c r="C46" s="110"/>
      <c r="D46" s="110"/>
      <c r="E46" s="110"/>
      <c r="F46" s="110"/>
      <c r="G46" s="110"/>
      <c r="H46" s="115"/>
    </row>
    <row r="47" spans="1:8" ht="15.75">
      <c r="A47" s="109" t="s">
        <v>215</v>
      </c>
      <c r="B47" s="109"/>
      <c r="C47" s="110"/>
      <c r="D47" s="110"/>
      <c r="E47" s="110"/>
      <c r="F47" s="110"/>
      <c r="G47" s="110"/>
      <c r="H47" s="115">
        <f>SUM(C47:G47)</f>
        <v>0</v>
      </c>
    </row>
    <row r="48" spans="1:8" ht="15.75">
      <c r="A48" s="109"/>
      <c r="B48" s="109"/>
      <c r="C48" s="110"/>
      <c r="D48" s="110"/>
      <c r="E48" s="110"/>
      <c r="F48" s="110"/>
      <c r="G48" s="110"/>
      <c r="H48" s="110"/>
    </row>
    <row r="49" spans="1:8" ht="16.5" thickBot="1">
      <c r="A49" s="111" t="s">
        <v>265</v>
      </c>
      <c r="B49" s="111"/>
      <c r="C49" s="116">
        <f aca="true" t="shared" si="1" ref="C49:H49">SUM(C37:C48)</f>
        <v>46260</v>
      </c>
      <c r="D49" s="116">
        <f t="shared" si="1"/>
        <v>7297</v>
      </c>
      <c r="E49" s="116">
        <f t="shared" si="1"/>
        <v>382</v>
      </c>
      <c r="F49" s="116">
        <f t="shared" si="1"/>
        <v>1638</v>
      </c>
      <c r="G49" s="116">
        <f t="shared" si="1"/>
        <v>50871</v>
      </c>
      <c r="H49" s="116">
        <f t="shared" si="1"/>
        <v>106448</v>
      </c>
    </row>
    <row r="53" ht="12.75">
      <c r="A53" s="4" t="s">
        <v>161</v>
      </c>
    </row>
    <row r="54" ht="12.75">
      <c r="A54" s="4" t="s">
        <v>257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3"/>
  <sheetViews>
    <sheetView zoomScale="75" zoomScaleNormal="75" workbookViewId="0" topLeftCell="A83">
      <selection activeCell="J188" sqref="J188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56" t="s">
        <v>193</v>
      </c>
      <c r="B1" s="156"/>
      <c r="C1" s="156"/>
      <c r="D1" s="156"/>
      <c r="E1" s="156"/>
      <c r="F1" s="156"/>
      <c r="G1" s="156"/>
      <c r="H1" s="157"/>
      <c r="I1" s="157"/>
      <c r="J1" s="157"/>
      <c r="K1" s="157"/>
    </row>
    <row r="2" spans="1:11" ht="15">
      <c r="A2" s="138" t="s">
        <v>258</v>
      </c>
      <c r="B2" s="138"/>
      <c r="C2" s="138"/>
      <c r="D2" s="138"/>
      <c r="E2" s="138"/>
      <c r="F2" s="138"/>
      <c r="G2" s="138"/>
      <c r="H2" s="56"/>
      <c r="I2" s="57"/>
      <c r="J2" s="57"/>
      <c r="K2" s="57"/>
    </row>
    <row r="3" spans="1:11" ht="15">
      <c r="A3" s="138"/>
      <c r="B3" s="138"/>
      <c r="C3" s="138"/>
      <c r="D3" s="138"/>
      <c r="E3" s="138"/>
      <c r="F3" s="138"/>
      <c r="G3" s="138"/>
      <c r="H3" s="56"/>
      <c r="I3" s="57"/>
      <c r="J3" s="57"/>
      <c r="K3" s="57"/>
    </row>
    <row r="4" spans="1:11" ht="14.25">
      <c r="A4" s="156" t="s">
        <v>156</v>
      </c>
      <c r="B4" s="158"/>
      <c r="C4" s="158"/>
      <c r="D4" s="158"/>
      <c r="E4" s="158"/>
      <c r="F4" s="158"/>
      <c r="G4" s="158"/>
      <c r="H4" s="157"/>
      <c r="I4" s="157"/>
      <c r="J4" s="157"/>
      <c r="K4" s="157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150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151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152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266</v>
      </c>
      <c r="F10" s="63"/>
      <c r="G10" s="62" t="s">
        <v>267</v>
      </c>
      <c r="H10" s="56"/>
      <c r="I10" s="62"/>
      <c r="J10" s="63"/>
      <c r="K10" s="62"/>
    </row>
    <row r="11" spans="1:11" ht="15">
      <c r="A11" s="56"/>
      <c r="B11" s="56"/>
      <c r="C11" s="136" t="s">
        <v>153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86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87</v>
      </c>
      <c r="B14" s="69"/>
      <c r="C14" s="69"/>
      <c r="D14" s="69"/>
      <c r="E14" s="140">
        <f>+'p&amp;l'!E37</f>
        <v>3383</v>
      </c>
      <c r="F14" s="69"/>
      <c r="G14" s="169">
        <f>+'p&amp;l'!F37</f>
        <v>3672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20"/>
      <c r="F15" s="69"/>
      <c r="G15" s="69"/>
      <c r="H15" s="69"/>
      <c r="I15" s="70"/>
      <c r="J15" s="70"/>
      <c r="K15" s="70"/>
    </row>
    <row r="16" spans="1:11" ht="15">
      <c r="A16" s="68" t="s">
        <v>88</v>
      </c>
      <c r="B16" s="69"/>
      <c r="C16" s="69"/>
      <c r="D16" s="69"/>
      <c r="E16" s="120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20"/>
      <c r="F17" s="69"/>
      <c r="G17" s="69"/>
      <c r="H17" s="69"/>
      <c r="I17" s="70"/>
      <c r="J17" s="70"/>
      <c r="K17" s="70"/>
    </row>
    <row r="18" spans="1:11" ht="15">
      <c r="A18" s="68" t="s">
        <v>89</v>
      </c>
      <c r="B18" s="69"/>
      <c r="C18" s="69"/>
      <c r="D18" s="69"/>
      <c r="E18" s="140">
        <v>0</v>
      </c>
      <c r="F18" s="69"/>
      <c r="G18" s="169">
        <v>0</v>
      </c>
      <c r="H18" s="69"/>
      <c r="I18" s="70"/>
      <c r="J18" s="70"/>
      <c r="K18" s="70"/>
    </row>
    <row r="19" spans="1:11" ht="15">
      <c r="A19" s="71" t="s">
        <v>90</v>
      </c>
      <c r="B19" s="69"/>
      <c r="C19" s="69"/>
      <c r="D19" s="69"/>
      <c r="E19" s="140">
        <v>812</v>
      </c>
      <c r="F19" s="69"/>
      <c r="G19" s="169">
        <v>810</v>
      </c>
      <c r="H19" s="69"/>
      <c r="I19" s="70"/>
      <c r="J19" s="70"/>
      <c r="K19" s="70"/>
    </row>
    <row r="20" spans="1:11" ht="15">
      <c r="A20" s="71" t="s">
        <v>252</v>
      </c>
      <c r="B20" s="69"/>
      <c r="C20" s="69"/>
      <c r="D20" s="69"/>
      <c r="E20" s="140">
        <v>0</v>
      </c>
      <c r="F20" s="69"/>
      <c r="G20" s="169">
        <v>0</v>
      </c>
      <c r="H20" s="69"/>
      <c r="I20" s="70"/>
      <c r="J20" s="70"/>
      <c r="K20" s="70"/>
    </row>
    <row r="21" spans="1:11" ht="15">
      <c r="A21" s="71" t="s">
        <v>91</v>
      </c>
      <c r="B21" s="69"/>
      <c r="C21" s="69"/>
      <c r="D21" s="69"/>
      <c r="E21" s="140">
        <v>-23</v>
      </c>
      <c r="F21" s="69"/>
      <c r="G21" s="169">
        <v>0</v>
      </c>
      <c r="H21" s="69"/>
      <c r="I21" s="70"/>
      <c r="J21" s="70"/>
      <c r="K21" s="70"/>
    </row>
    <row r="22" spans="1:11" ht="15">
      <c r="A22" s="71" t="s">
        <v>250</v>
      </c>
      <c r="B22" s="69"/>
      <c r="C22" s="69"/>
      <c r="D22" s="69"/>
      <c r="E22" s="140">
        <v>0</v>
      </c>
      <c r="F22" s="69"/>
      <c r="G22" s="169">
        <v>0</v>
      </c>
      <c r="H22" s="69"/>
      <c r="I22" s="70"/>
      <c r="J22" s="70"/>
      <c r="K22" s="70"/>
    </row>
    <row r="23" spans="1:11" ht="15">
      <c r="A23" s="71" t="s">
        <v>234</v>
      </c>
      <c r="B23" s="69"/>
      <c r="C23" s="69"/>
      <c r="D23" s="69"/>
      <c r="E23" s="140">
        <v>0</v>
      </c>
      <c r="F23" s="69"/>
      <c r="G23" s="169">
        <v>0</v>
      </c>
      <c r="H23" s="69"/>
      <c r="I23" s="70"/>
      <c r="J23" s="70"/>
      <c r="K23" s="70"/>
    </row>
    <row r="24" spans="1:11" ht="15">
      <c r="A24" s="71" t="s">
        <v>92</v>
      </c>
      <c r="B24" s="69"/>
      <c r="C24" s="69"/>
      <c r="D24" s="69"/>
      <c r="E24" s="140">
        <v>-90</v>
      </c>
      <c r="F24" s="69"/>
      <c r="G24" s="169">
        <v>-267</v>
      </c>
      <c r="H24" s="69"/>
      <c r="I24" s="70"/>
      <c r="J24" s="70"/>
      <c r="K24" s="70"/>
    </row>
    <row r="25" spans="1:11" ht="15">
      <c r="A25" s="68" t="s">
        <v>93</v>
      </c>
      <c r="B25" s="69"/>
      <c r="C25" s="69"/>
      <c r="D25" s="69"/>
      <c r="E25" s="140">
        <v>772</v>
      </c>
      <c r="F25" s="69"/>
      <c r="G25" s="169">
        <v>469</v>
      </c>
      <c r="H25" s="69"/>
      <c r="I25" s="70"/>
      <c r="J25" s="70"/>
      <c r="K25" s="70"/>
    </row>
    <row r="26" spans="1:11" ht="15">
      <c r="A26" s="71" t="s">
        <v>94</v>
      </c>
      <c r="B26" s="69"/>
      <c r="C26" s="69"/>
      <c r="D26" s="69"/>
      <c r="E26" s="120"/>
      <c r="F26" s="69"/>
      <c r="G26" s="169"/>
      <c r="H26" s="126"/>
      <c r="I26" s="72"/>
      <c r="J26" s="72"/>
      <c r="K26" s="72"/>
    </row>
    <row r="27" spans="1:11" ht="15">
      <c r="A27" s="71" t="s">
        <v>237</v>
      </c>
      <c r="B27" s="69"/>
      <c r="C27" s="69"/>
      <c r="D27" s="69"/>
      <c r="E27" s="194">
        <v>35</v>
      </c>
      <c r="F27" s="69"/>
      <c r="G27" s="169">
        <v>35</v>
      </c>
      <c r="H27" s="126"/>
      <c r="I27" s="72"/>
      <c r="J27" s="72"/>
      <c r="K27" s="72"/>
    </row>
    <row r="28" spans="1:11" ht="15">
      <c r="A28" s="71" t="s">
        <v>251</v>
      </c>
      <c r="B28" s="69"/>
      <c r="C28" s="69"/>
      <c r="D28" s="69"/>
      <c r="E28" s="194">
        <v>0</v>
      </c>
      <c r="F28" s="69"/>
      <c r="G28" s="169">
        <v>0</v>
      </c>
      <c r="H28" s="126"/>
      <c r="I28" s="72"/>
      <c r="J28" s="72"/>
      <c r="K28" s="72"/>
    </row>
    <row r="29" spans="1:11" ht="15">
      <c r="A29" s="71" t="s">
        <v>95</v>
      </c>
      <c r="B29" s="69"/>
      <c r="C29" s="69"/>
      <c r="D29" s="69"/>
      <c r="E29" s="194">
        <v>0</v>
      </c>
      <c r="F29" s="69"/>
      <c r="G29" s="169">
        <v>1</v>
      </c>
      <c r="H29" s="126"/>
      <c r="I29" s="72"/>
      <c r="J29" s="72"/>
      <c r="K29" s="72"/>
    </row>
    <row r="30" spans="1:11" ht="15">
      <c r="A30" s="71"/>
      <c r="B30" s="69"/>
      <c r="C30" s="69"/>
      <c r="D30" s="69"/>
      <c r="E30" s="121"/>
      <c r="F30" s="69"/>
      <c r="G30" s="170"/>
      <c r="H30" s="126"/>
      <c r="I30" s="72"/>
      <c r="J30" s="72"/>
      <c r="K30" s="72"/>
    </row>
    <row r="31" spans="1:11" ht="15">
      <c r="A31" s="68" t="s">
        <v>96</v>
      </c>
      <c r="B31" s="69"/>
      <c r="C31" s="69"/>
      <c r="D31" s="69"/>
      <c r="E31" s="140">
        <f>SUM(E13:E30)</f>
        <v>4889</v>
      </c>
      <c r="F31" s="69"/>
      <c r="G31" s="169">
        <f>SUM(G14:G30)</f>
        <v>4720</v>
      </c>
      <c r="H31" s="126"/>
      <c r="I31" s="72"/>
      <c r="J31" s="72"/>
      <c r="K31" s="72"/>
    </row>
    <row r="32" spans="1:11" ht="15">
      <c r="A32" s="68"/>
      <c r="B32" s="69"/>
      <c r="C32" s="69"/>
      <c r="D32" s="69"/>
      <c r="E32" s="140"/>
      <c r="F32" s="69"/>
      <c r="G32" s="126"/>
      <c r="H32" s="126"/>
      <c r="I32" s="72"/>
      <c r="J32" s="72"/>
      <c r="K32" s="72"/>
    </row>
    <row r="33" spans="1:11" ht="15">
      <c r="A33" s="68" t="s">
        <v>97</v>
      </c>
      <c r="B33" s="69"/>
      <c r="C33" s="69"/>
      <c r="D33" s="69"/>
      <c r="E33" s="140"/>
      <c r="F33" s="69"/>
      <c r="G33" s="126"/>
      <c r="H33" s="126"/>
      <c r="I33" s="72"/>
      <c r="J33" s="72"/>
      <c r="K33" s="72"/>
    </row>
    <row r="34" spans="1:11" ht="15">
      <c r="A34" s="68"/>
      <c r="B34" s="69"/>
      <c r="C34" s="69"/>
      <c r="D34" s="69"/>
      <c r="E34" s="140"/>
      <c r="F34" s="69"/>
      <c r="G34" s="126"/>
      <c r="H34" s="126"/>
      <c r="I34" s="72"/>
      <c r="J34" s="72"/>
      <c r="K34" s="72"/>
    </row>
    <row r="35" spans="1:11" ht="15">
      <c r="A35" s="68" t="s">
        <v>98</v>
      </c>
      <c r="B35" s="69"/>
      <c r="C35" s="69"/>
      <c r="D35" s="69"/>
      <c r="E35" s="140">
        <v>75</v>
      </c>
      <c r="F35" s="69"/>
      <c r="G35" s="169">
        <v>3247</v>
      </c>
      <c r="H35" s="126"/>
      <c r="I35" s="72"/>
      <c r="J35" s="72"/>
      <c r="K35" s="72"/>
    </row>
    <row r="36" spans="1:11" ht="15">
      <c r="A36" s="71" t="s">
        <v>99</v>
      </c>
      <c r="B36" s="69"/>
      <c r="C36" s="69"/>
      <c r="D36" s="69"/>
      <c r="E36" s="140">
        <v>-11829</v>
      </c>
      <c r="F36" s="69"/>
      <c r="G36" s="169">
        <v>-18884</v>
      </c>
      <c r="H36" s="126"/>
      <c r="I36" s="72"/>
      <c r="J36" s="72"/>
      <c r="K36" s="72"/>
    </row>
    <row r="37" spans="1:11" ht="15">
      <c r="A37" s="71" t="s">
        <v>100</v>
      </c>
      <c r="B37" s="69"/>
      <c r="C37" s="69"/>
      <c r="D37" s="69"/>
      <c r="E37" s="140">
        <v>3475</v>
      </c>
      <c r="F37" s="69"/>
      <c r="G37" s="169">
        <v>948</v>
      </c>
      <c r="H37" s="126"/>
      <c r="I37" s="72"/>
      <c r="J37" s="72"/>
      <c r="K37" s="72"/>
    </row>
    <row r="38" spans="1:11" ht="15">
      <c r="A38" s="71" t="s">
        <v>101</v>
      </c>
      <c r="B38" s="69"/>
      <c r="C38" s="69"/>
      <c r="D38" s="69"/>
      <c r="E38" s="142">
        <v>-4862</v>
      </c>
      <c r="F38" s="69"/>
      <c r="G38" s="126">
        <v>2914</v>
      </c>
      <c r="H38" s="126"/>
      <c r="I38" s="72"/>
      <c r="J38" s="72"/>
      <c r="K38" s="72"/>
    </row>
    <row r="39" spans="1:11" ht="15">
      <c r="A39" s="69"/>
      <c r="B39" s="69"/>
      <c r="C39" s="69"/>
      <c r="D39" s="69"/>
      <c r="E39" s="125"/>
      <c r="F39" s="69"/>
      <c r="G39" s="125"/>
      <c r="H39" s="126"/>
      <c r="I39" s="72"/>
      <c r="J39" s="72"/>
      <c r="K39" s="72"/>
    </row>
    <row r="40" spans="1:11" ht="15">
      <c r="A40" s="68" t="s">
        <v>102</v>
      </c>
      <c r="B40" s="69"/>
      <c r="C40" s="69"/>
      <c r="D40" s="69"/>
      <c r="E40" s="140">
        <f>SUM(E31:E39)</f>
        <v>-8252</v>
      </c>
      <c r="F40" s="69"/>
      <c r="G40" s="169">
        <f>SUM(G35:G38)+G31</f>
        <v>-7055</v>
      </c>
      <c r="H40" s="126"/>
      <c r="I40" s="72"/>
      <c r="J40" s="72"/>
      <c r="K40" s="72"/>
    </row>
    <row r="41" spans="1:11" ht="15">
      <c r="A41" s="71"/>
      <c r="B41" s="69"/>
      <c r="C41" s="69"/>
      <c r="D41" s="69"/>
      <c r="F41" s="69"/>
      <c r="G41" s="126"/>
      <c r="H41" s="126"/>
      <c r="I41" s="72"/>
      <c r="J41" s="72"/>
      <c r="K41" s="72"/>
    </row>
    <row r="42" spans="1:11" ht="15">
      <c r="A42" s="68" t="s">
        <v>103</v>
      </c>
      <c r="B42" s="69"/>
      <c r="C42" s="69"/>
      <c r="D42" s="69"/>
      <c r="E42" s="140">
        <f>-E24</f>
        <v>90</v>
      </c>
      <c r="F42" s="69"/>
      <c r="G42" s="169">
        <v>267</v>
      </c>
      <c r="H42" s="69"/>
      <c r="I42" s="70"/>
      <c r="J42" s="70"/>
      <c r="K42" s="70"/>
    </row>
    <row r="43" spans="1:12" ht="15">
      <c r="A43" s="68" t="s">
        <v>104</v>
      </c>
      <c r="B43" s="69"/>
      <c r="C43" s="69"/>
      <c r="D43" s="69"/>
      <c r="E43" s="140">
        <f>-E25</f>
        <v>-772</v>
      </c>
      <c r="F43" s="69"/>
      <c r="G43" s="169">
        <v>-468</v>
      </c>
      <c r="H43" s="126"/>
      <c r="I43" s="72"/>
      <c r="J43" s="72"/>
      <c r="K43" s="72"/>
      <c r="L43" s="124"/>
    </row>
    <row r="44" spans="1:12" ht="15">
      <c r="A44" s="68" t="s">
        <v>105</v>
      </c>
      <c r="B44" s="69"/>
      <c r="C44" s="69"/>
      <c r="D44" s="69"/>
      <c r="E44" s="140">
        <v>-1134</v>
      </c>
      <c r="F44" s="69"/>
      <c r="G44" s="169">
        <v>-593</v>
      </c>
      <c r="H44" s="126"/>
      <c r="I44" s="72"/>
      <c r="J44" s="72"/>
      <c r="K44" s="72"/>
      <c r="L44" s="124"/>
    </row>
    <row r="45" spans="1:12" ht="15">
      <c r="A45" s="69"/>
      <c r="B45" s="69"/>
      <c r="C45" s="69"/>
      <c r="D45" s="69"/>
      <c r="E45" s="141"/>
      <c r="F45" s="69"/>
      <c r="G45" s="170"/>
      <c r="H45" s="126"/>
      <c r="I45" s="72"/>
      <c r="J45" s="72"/>
      <c r="K45" s="72"/>
      <c r="L45" s="124"/>
    </row>
    <row r="46" spans="1:12" ht="15">
      <c r="A46" s="68" t="s">
        <v>106</v>
      </c>
      <c r="B46" s="69"/>
      <c r="C46" s="69"/>
      <c r="D46" s="69"/>
      <c r="E46" s="140">
        <f>SUM(E40:E45)</f>
        <v>-10068</v>
      </c>
      <c r="F46" s="69"/>
      <c r="G46" s="169">
        <f>SUM(G40:G45)</f>
        <v>-7849</v>
      </c>
      <c r="H46" s="126"/>
      <c r="I46" s="72"/>
      <c r="J46" s="72"/>
      <c r="K46" s="72"/>
      <c r="L46" s="124"/>
    </row>
    <row r="47" spans="1:11" ht="15">
      <c r="A47" s="68"/>
      <c r="B47" s="69"/>
      <c r="C47" s="69"/>
      <c r="D47" s="69"/>
      <c r="E47" s="120"/>
      <c r="F47" s="69"/>
      <c r="G47" s="69"/>
      <c r="H47" s="69"/>
      <c r="I47" s="70"/>
      <c r="J47" s="70"/>
      <c r="K47" s="70"/>
    </row>
    <row r="48" spans="1:11" ht="15">
      <c r="A48" s="68"/>
      <c r="B48" s="69"/>
      <c r="C48" s="69"/>
      <c r="D48" s="69"/>
      <c r="E48" s="120"/>
      <c r="F48" s="69"/>
      <c r="G48" s="69"/>
      <c r="H48" s="69"/>
      <c r="I48" s="70"/>
      <c r="J48" s="70"/>
      <c r="K48" s="70"/>
    </row>
    <row r="49" spans="1:11" ht="15">
      <c r="A49" s="53" t="s">
        <v>107</v>
      </c>
      <c r="B49" s="69"/>
      <c r="C49" s="69"/>
      <c r="D49" s="69"/>
      <c r="E49" s="120"/>
      <c r="F49" s="69"/>
      <c r="G49" s="69"/>
      <c r="H49" s="69"/>
      <c r="I49" s="70"/>
      <c r="J49" s="70"/>
      <c r="K49" s="70"/>
    </row>
    <row r="50" spans="1:11" ht="15">
      <c r="A50" s="53"/>
      <c r="B50" s="69"/>
      <c r="C50" s="69"/>
      <c r="D50" s="69"/>
      <c r="E50" s="120"/>
      <c r="F50" s="69"/>
      <c r="G50" s="69"/>
      <c r="H50" s="69"/>
      <c r="I50" s="70"/>
      <c r="J50" s="70"/>
      <c r="K50" s="70"/>
    </row>
    <row r="51" spans="1:51" ht="15">
      <c r="A51" s="71" t="s">
        <v>108</v>
      </c>
      <c r="B51" s="69"/>
      <c r="C51" s="69"/>
      <c r="D51" s="54"/>
      <c r="E51" s="122"/>
      <c r="F51" s="54"/>
      <c r="G51" s="171"/>
      <c r="H51" s="126"/>
      <c r="I51" s="72"/>
      <c r="J51" s="72"/>
      <c r="K51" s="72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</row>
    <row r="52" spans="1:51" ht="15">
      <c r="A52" s="74" t="s">
        <v>109</v>
      </c>
      <c r="B52" s="69"/>
      <c r="C52" s="69"/>
      <c r="D52" s="54"/>
      <c r="E52" s="143">
        <v>-428</v>
      </c>
      <c r="F52" s="54"/>
      <c r="G52" s="172">
        <v>-1212</v>
      </c>
      <c r="H52" s="126"/>
      <c r="I52" s="72"/>
      <c r="J52" s="72"/>
      <c r="K52" s="72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</row>
    <row r="53" spans="1:51" ht="15">
      <c r="A53" s="68" t="s">
        <v>110</v>
      </c>
      <c r="B53" s="69"/>
      <c r="C53" s="69"/>
      <c r="D53" s="54"/>
      <c r="E53" s="143">
        <v>25</v>
      </c>
      <c r="F53" s="75"/>
      <c r="G53" s="172">
        <v>1</v>
      </c>
      <c r="H53" s="126"/>
      <c r="I53" s="72"/>
      <c r="J53" s="72"/>
      <c r="K53" s="72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</row>
    <row r="54" spans="1:51" ht="15">
      <c r="A54" s="71" t="s">
        <v>42</v>
      </c>
      <c r="B54" s="69"/>
      <c r="C54" s="69"/>
      <c r="D54" s="54"/>
      <c r="E54" s="167"/>
      <c r="F54" s="54"/>
      <c r="G54" s="172"/>
      <c r="H54" s="126"/>
      <c r="I54" s="72"/>
      <c r="J54" s="72"/>
      <c r="K54" s="72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</row>
    <row r="55" spans="1:51" ht="15">
      <c r="A55" s="74" t="s">
        <v>109</v>
      </c>
      <c r="B55" s="69"/>
      <c r="C55" s="69"/>
      <c r="D55" s="54"/>
      <c r="E55" s="167"/>
      <c r="F55" s="54"/>
      <c r="G55" s="172">
        <v>0</v>
      </c>
      <c r="H55" s="126"/>
      <c r="I55" s="72"/>
      <c r="J55" s="72"/>
      <c r="K55" s="72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</row>
    <row r="56" spans="1:51" ht="15">
      <c r="A56" s="68" t="s">
        <v>110</v>
      </c>
      <c r="B56" s="69"/>
      <c r="C56" s="69"/>
      <c r="D56" s="54"/>
      <c r="E56" s="167">
        <v>0</v>
      </c>
      <c r="F56" s="54"/>
      <c r="G56" s="172">
        <v>0</v>
      </c>
      <c r="H56" s="126"/>
      <c r="I56" s="72"/>
      <c r="J56" s="72"/>
      <c r="K56" s="72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spans="1:51" ht="15">
      <c r="A57" s="71" t="s">
        <v>247</v>
      </c>
      <c r="B57" s="69"/>
      <c r="C57" s="69"/>
      <c r="D57" s="54"/>
      <c r="E57" s="197">
        <v>0</v>
      </c>
      <c r="F57" s="54"/>
      <c r="G57" s="172">
        <v>0</v>
      </c>
      <c r="H57" s="126"/>
      <c r="I57" s="72"/>
      <c r="J57" s="72"/>
      <c r="K57" s="72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1" ht="15">
      <c r="A58" s="71" t="s">
        <v>238</v>
      </c>
      <c r="B58" s="69"/>
      <c r="C58" s="76"/>
      <c r="D58" s="54"/>
      <c r="E58" s="146">
        <v>0</v>
      </c>
      <c r="F58" s="54"/>
      <c r="G58" s="173">
        <v>1151</v>
      </c>
      <c r="H58" s="126"/>
      <c r="I58" s="72"/>
      <c r="J58" s="72"/>
      <c r="K58" s="72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spans="1:51" ht="15">
      <c r="A59" s="69"/>
      <c r="B59" s="69"/>
      <c r="C59" s="69"/>
      <c r="D59" s="54"/>
      <c r="E59" s="144">
        <f>SUM(E52:E58)</f>
        <v>-403</v>
      </c>
      <c r="F59" s="54"/>
      <c r="G59" s="174">
        <f>SUM(G52:G58)</f>
        <v>-60</v>
      </c>
      <c r="H59" s="126"/>
      <c r="I59" s="72"/>
      <c r="J59" s="72"/>
      <c r="K59" s="72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</row>
    <row r="60" spans="1:51" ht="15">
      <c r="A60" s="68" t="s">
        <v>111</v>
      </c>
      <c r="B60" s="69"/>
      <c r="C60" s="69"/>
      <c r="D60" s="69"/>
      <c r="E60" s="140">
        <f>+E59+E46</f>
        <v>-10471</v>
      </c>
      <c r="F60" s="69"/>
      <c r="G60" s="175">
        <f>+G59+G46</f>
        <v>-7909</v>
      </c>
      <c r="H60" s="126"/>
      <c r="I60" s="72"/>
      <c r="J60" s="72"/>
      <c r="K60" s="72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</row>
    <row r="61" spans="1:51" ht="15">
      <c r="A61" s="69"/>
      <c r="B61" s="69"/>
      <c r="C61" s="69"/>
      <c r="D61" s="69"/>
      <c r="E61" s="120"/>
      <c r="F61" s="69"/>
      <c r="G61" s="126"/>
      <c r="H61" s="126"/>
      <c r="I61" s="72"/>
      <c r="J61" s="72"/>
      <c r="K61" s="72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</row>
    <row r="62" spans="1:51" ht="15">
      <c r="A62" s="77" t="s">
        <v>112</v>
      </c>
      <c r="B62" s="69"/>
      <c r="C62" s="69"/>
      <c r="D62" s="69"/>
      <c r="E62" s="120"/>
      <c r="F62" s="69"/>
      <c r="G62" s="126"/>
      <c r="H62" s="126"/>
      <c r="I62" s="72"/>
      <c r="J62" s="72"/>
      <c r="K62" s="72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</row>
    <row r="63" spans="1:51" ht="15">
      <c r="A63" s="69"/>
      <c r="B63" s="69"/>
      <c r="C63" s="69"/>
      <c r="D63" s="69"/>
      <c r="E63" s="120"/>
      <c r="F63" s="69"/>
      <c r="G63" s="170"/>
      <c r="H63" s="126"/>
      <c r="I63" s="72"/>
      <c r="J63" s="72"/>
      <c r="K63" s="72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</row>
    <row r="64" spans="1:51" ht="15">
      <c r="A64" s="68" t="s">
        <v>113</v>
      </c>
      <c r="B64" s="69"/>
      <c r="C64" s="69"/>
      <c r="D64" s="69"/>
      <c r="E64" s="145">
        <v>7276</v>
      </c>
      <c r="F64" s="69"/>
      <c r="G64" s="172">
        <v>5800</v>
      </c>
      <c r="H64" s="126"/>
      <c r="I64" s="72"/>
      <c r="J64" s="72"/>
      <c r="K64" s="72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</row>
    <row r="65" spans="1:51" ht="15">
      <c r="A65" s="68" t="s">
        <v>220</v>
      </c>
      <c r="B65" s="69"/>
      <c r="C65" s="69"/>
      <c r="D65" s="69"/>
      <c r="E65" s="143">
        <v>0</v>
      </c>
      <c r="F65" s="69"/>
      <c r="G65" s="172">
        <v>0</v>
      </c>
      <c r="H65" s="126"/>
      <c r="I65" s="72"/>
      <c r="J65" s="72"/>
      <c r="K65" s="72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</row>
    <row r="66" spans="1:51" ht="15">
      <c r="A66" s="71" t="s">
        <v>114</v>
      </c>
      <c r="B66" s="69"/>
      <c r="C66" s="69"/>
      <c r="D66" s="69"/>
      <c r="E66" s="143">
        <v>-611</v>
      </c>
      <c r="F66" s="69"/>
      <c r="G66" s="172">
        <v>-519</v>
      </c>
      <c r="H66" s="126"/>
      <c r="I66" s="72"/>
      <c r="J66" s="72"/>
      <c r="K66" s="7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</row>
    <row r="67" spans="1:51" ht="15">
      <c r="A67" s="68" t="s">
        <v>115</v>
      </c>
      <c r="B67" s="69"/>
      <c r="C67" s="69"/>
      <c r="D67" s="69"/>
      <c r="E67" s="143">
        <v>-7099</v>
      </c>
      <c r="F67" s="69"/>
      <c r="G67" s="172">
        <v>-9833</v>
      </c>
      <c r="H67" s="126"/>
      <c r="I67" s="72"/>
      <c r="J67" s="72"/>
      <c r="K67" s="7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</row>
    <row r="68" spans="1:51" ht="15">
      <c r="A68" s="71" t="s">
        <v>116</v>
      </c>
      <c r="B68" s="69"/>
      <c r="C68" s="69"/>
      <c r="D68" s="54"/>
      <c r="E68" s="143">
        <v>0</v>
      </c>
      <c r="F68" s="54"/>
      <c r="G68" s="172">
        <v>0</v>
      </c>
      <c r="H68" s="126"/>
      <c r="I68" s="72"/>
      <c r="J68" s="72"/>
      <c r="K68" s="7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</row>
    <row r="69" spans="1:51" ht="15">
      <c r="A69" s="68" t="s">
        <v>117</v>
      </c>
      <c r="B69" s="69"/>
      <c r="C69" s="69"/>
      <c r="D69" s="54"/>
      <c r="E69" s="143">
        <v>0</v>
      </c>
      <c r="F69" s="54"/>
      <c r="G69" s="172">
        <v>0</v>
      </c>
      <c r="H69" s="126"/>
      <c r="I69" s="72"/>
      <c r="J69" s="72"/>
      <c r="K69" s="7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</row>
    <row r="70" spans="1:51" ht="15">
      <c r="A70" s="68"/>
      <c r="B70" s="69"/>
      <c r="C70" s="69"/>
      <c r="D70" s="54"/>
      <c r="E70" s="146"/>
      <c r="F70" s="54"/>
      <c r="G70" s="176"/>
      <c r="H70" s="126"/>
      <c r="I70" s="72"/>
      <c r="J70" s="72"/>
      <c r="K70" s="7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</row>
    <row r="71" spans="1:51" ht="15">
      <c r="A71" s="68" t="s">
        <v>118</v>
      </c>
      <c r="B71" s="69"/>
      <c r="C71" s="69"/>
      <c r="D71" s="54"/>
      <c r="E71" s="140">
        <f>SUM(E64:E70)</f>
        <v>-434</v>
      </c>
      <c r="F71" s="54"/>
      <c r="G71" s="175">
        <f>SUM(G64:G70)</f>
        <v>-4552</v>
      </c>
      <c r="H71" s="126"/>
      <c r="I71" s="72"/>
      <c r="J71" s="72"/>
      <c r="K71" s="7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</row>
    <row r="72" spans="1:51" ht="15">
      <c r="A72" s="69"/>
      <c r="B72" s="69"/>
      <c r="C72" s="69"/>
      <c r="D72" s="54"/>
      <c r="E72" s="121"/>
      <c r="F72" s="54"/>
      <c r="G72" s="177"/>
      <c r="H72" s="126"/>
      <c r="I72" s="72"/>
      <c r="J72" s="72"/>
      <c r="K72" s="7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</row>
    <row r="73" spans="1:51" ht="15">
      <c r="A73" s="68" t="s">
        <v>119</v>
      </c>
      <c r="B73" s="69"/>
      <c r="C73" s="69"/>
      <c r="D73" s="54"/>
      <c r="E73" s="140">
        <f>+E71+E60</f>
        <v>-10905</v>
      </c>
      <c r="F73" s="54"/>
      <c r="G73" s="175">
        <f>+G71+G60</f>
        <v>-12461</v>
      </c>
      <c r="H73" s="126"/>
      <c r="I73" s="72"/>
      <c r="J73" s="72"/>
      <c r="K73" s="7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</row>
    <row r="74" spans="1:51" ht="15">
      <c r="A74" s="69"/>
      <c r="B74" s="69"/>
      <c r="C74" s="69"/>
      <c r="D74" s="69"/>
      <c r="E74" s="120"/>
      <c r="F74" s="69"/>
      <c r="G74" s="175"/>
      <c r="H74" s="126"/>
      <c r="I74" s="72"/>
      <c r="J74" s="72"/>
      <c r="K74" s="7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</row>
    <row r="75" spans="1:51" ht="15">
      <c r="A75" s="68" t="s">
        <v>120</v>
      </c>
      <c r="B75" s="69"/>
      <c r="C75" s="69"/>
      <c r="D75" s="69"/>
      <c r="E75" s="140">
        <v>28186</v>
      </c>
      <c r="F75" s="69"/>
      <c r="G75" s="175">
        <v>40236</v>
      </c>
      <c r="H75" s="126"/>
      <c r="I75" s="72"/>
      <c r="J75" s="72"/>
      <c r="K75" s="7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</row>
    <row r="76" spans="1:51" ht="15">
      <c r="A76" s="69"/>
      <c r="B76" s="69"/>
      <c r="C76" s="69"/>
      <c r="D76" s="69"/>
      <c r="E76" s="120"/>
      <c r="F76" s="69"/>
      <c r="G76" s="175"/>
      <c r="H76" s="126"/>
      <c r="I76" s="72"/>
      <c r="J76" s="72"/>
      <c r="K76" s="7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</row>
    <row r="77" spans="1:51" ht="15.75" thickBot="1">
      <c r="A77" s="68" t="s">
        <v>121</v>
      </c>
      <c r="B77" s="69"/>
      <c r="C77" s="135">
        <v>1</v>
      </c>
      <c r="D77" s="69"/>
      <c r="E77" s="147">
        <f>SUM(E73:E76)</f>
        <v>17281</v>
      </c>
      <c r="F77" s="69"/>
      <c r="G77" s="178">
        <f>SUM(G73:G76)</f>
        <v>27775</v>
      </c>
      <c r="H77" s="126"/>
      <c r="I77" s="72"/>
      <c r="J77" s="72"/>
      <c r="K77" s="72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</row>
    <row r="78" spans="3:51" ht="15.75" thickTop="1">
      <c r="C78" s="69"/>
      <c r="D78" s="69"/>
      <c r="E78" s="120"/>
      <c r="F78" s="69"/>
      <c r="G78" s="126"/>
      <c r="H78" s="126"/>
      <c r="I78" s="72"/>
      <c r="J78" s="72"/>
      <c r="K78" s="7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</row>
    <row r="79" spans="3:51" ht="15">
      <c r="C79" s="69"/>
      <c r="D79" s="69"/>
      <c r="E79" s="120">
        <f>+E77-E97</f>
        <v>0</v>
      </c>
      <c r="F79" s="69"/>
      <c r="G79" s="120">
        <f>+G77-G97</f>
        <v>0</v>
      </c>
      <c r="H79" s="126"/>
      <c r="I79" s="72"/>
      <c r="J79" s="72"/>
      <c r="K79" s="72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</row>
    <row r="80" spans="3:51" ht="15">
      <c r="C80" s="76"/>
      <c r="D80" s="69"/>
      <c r="E80" s="123"/>
      <c r="F80" s="69"/>
      <c r="G80" s="126"/>
      <c r="H80" s="126"/>
      <c r="I80" s="72"/>
      <c r="J80" s="72"/>
      <c r="K80" s="72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</row>
    <row r="81" spans="5:51" ht="15.75">
      <c r="E81" s="85"/>
      <c r="G81" s="179"/>
      <c r="H81" s="124"/>
      <c r="I81" s="127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</row>
    <row r="82" spans="1:51" ht="15.75">
      <c r="A82" s="21" t="s">
        <v>122</v>
      </c>
      <c r="B82" s="2"/>
      <c r="C82" s="2"/>
      <c r="D82" s="2"/>
      <c r="E82" s="85"/>
      <c r="F82" s="2"/>
      <c r="G82" s="38"/>
      <c r="H82" s="124"/>
      <c r="I82" s="127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</row>
    <row r="83" spans="1:51" ht="15.75">
      <c r="A83" s="79" t="s">
        <v>123</v>
      </c>
      <c r="B83" s="80"/>
      <c r="C83" s="2"/>
      <c r="D83" s="80"/>
      <c r="E83" s="64" t="s">
        <v>6</v>
      </c>
      <c r="F83" s="81"/>
      <c r="G83" s="180" t="s">
        <v>6</v>
      </c>
      <c r="H83" s="81"/>
      <c r="I83" s="128"/>
      <c r="J83" s="129"/>
      <c r="K83" s="129"/>
      <c r="L83" s="129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</row>
    <row r="84" spans="1:51" ht="15.75">
      <c r="A84" s="79"/>
      <c r="B84" s="80"/>
      <c r="C84" s="2"/>
      <c r="D84" s="80"/>
      <c r="E84" s="2"/>
      <c r="F84" s="83"/>
      <c r="G84" s="181"/>
      <c r="H84" s="130"/>
      <c r="I84" s="131"/>
      <c r="J84" s="132"/>
      <c r="K84" s="129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</row>
    <row r="85" spans="1:51" ht="15.75">
      <c r="A85" s="84" t="s">
        <v>124</v>
      </c>
      <c r="B85" s="80"/>
      <c r="C85" s="2"/>
      <c r="D85" s="80"/>
      <c r="E85" s="148">
        <v>18082</v>
      </c>
      <c r="F85" s="87"/>
      <c r="G85" s="182">
        <v>20345</v>
      </c>
      <c r="H85" s="129"/>
      <c r="I85" s="88"/>
      <c r="J85" s="81"/>
      <c r="K85" s="89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</row>
    <row r="86" spans="1:51" ht="15.75">
      <c r="A86" s="84" t="s">
        <v>125</v>
      </c>
      <c r="B86" s="80"/>
      <c r="C86" s="2"/>
      <c r="D86" s="80"/>
      <c r="E86" s="149">
        <v>1155</v>
      </c>
      <c r="F86" s="87"/>
      <c r="G86" s="182">
        <v>2078</v>
      </c>
      <c r="H86" s="133"/>
      <c r="I86" s="91"/>
      <c r="J86" s="96"/>
      <c r="K86" s="86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</row>
    <row r="87" spans="1:51" ht="15.75">
      <c r="A87" s="84" t="s">
        <v>126</v>
      </c>
      <c r="B87" s="80"/>
      <c r="C87" s="2"/>
      <c r="D87" s="80"/>
      <c r="E87" s="148">
        <v>8892</v>
      </c>
      <c r="F87" s="87"/>
      <c r="G87" s="182">
        <v>9505</v>
      </c>
      <c r="H87" s="129"/>
      <c r="I87" s="88"/>
      <c r="J87" s="81"/>
      <c r="K87" s="89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</row>
    <row r="88" spans="2:51" ht="15.75">
      <c r="B88" s="80"/>
      <c r="C88" s="2"/>
      <c r="D88" s="80"/>
      <c r="E88" s="150"/>
      <c r="F88" s="87"/>
      <c r="G88" s="183"/>
      <c r="H88" s="129"/>
      <c r="I88" s="88"/>
      <c r="J88" s="81"/>
      <c r="K88" s="89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</row>
    <row r="89" spans="1:51" ht="15.75">
      <c r="A89" s="84" t="s">
        <v>127</v>
      </c>
      <c r="B89" s="80"/>
      <c r="C89" s="2"/>
      <c r="D89" s="80"/>
      <c r="E89" s="148">
        <f>SUM(E85:E88)</f>
        <v>28129</v>
      </c>
      <c r="F89" s="87"/>
      <c r="G89" s="182">
        <f>SUM(G85:G88)</f>
        <v>31928</v>
      </c>
      <c r="H89" s="129"/>
      <c r="I89" s="88"/>
      <c r="J89" s="81"/>
      <c r="K89" s="89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</row>
    <row r="90" spans="1:51" ht="15.75">
      <c r="A90" s="84"/>
      <c r="B90" s="80"/>
      <c r="C90" s="2"/>
      <c r="D90" s="80"/>
      <c r="E90" s="148"/>
      <c r="F90" s="87"/>
      <c r="G90" s="182"/>
      <c r="H90" s="129"/>
      <c r="I90" s="88"/>
      <c r="J90" s="81"/>
      <c r="K90" s="89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</row>
    <row r="91" spans="1:51" ht="15.75">
      <c r="A91" s="92" t="s">
        <v>128</v>
      </c>
      <c r="B91" s="84" t="s">
        <v>129</v>
      </c>
      <c r="C91" s="2"/>
      <c r="D91" s="80"/>
      <c r="E91" s="151">
        <v>-6450</v>
      </c>
      <c r="F91" s="93"/>
      <c r="G91" s="184">
        <v>-848</v>
      </c>
      <c r="H91" s="94"/>
      <c r="I91" s="88"/>
      <c r="J91" s="81"/>
      <c r="K91" s="89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</row>
    <row r="92" spans="1:51" ht="15.75">
      <c r="A92" s="95" t="s">
        <v>130</v>
      </c>
      <c r="B92" s="84" t="s">
        <v>131</v>
      </c>
      <c r="C92" s="2"/>
      <c r="D92" s="80"/>
      <c r="E92" s="152">
        <v>0</v>
      </c>
      <c r="F92" s="87"/>
      <c r="G92" s="185">
        <v>0</v>
      </c>
      <c r="H92" s="94"/>
      <c r="I92" s="88"/>
      <c r="J92" s="81"/>
      <c r="K92" s="89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</row>
    <row r="93" spans="1:51" ht="15.75">
      <c r="A93" s="95"/>
      <c r="B93" s="84"/>
      <c r="C93" s="2"/>
      <c r="D93" s="80"/>
      <c r="E93" s="149">
        <f>SUM(E91:E92)</f>
        <v>-6450</v>
      </c>
      <c r="F93" s="87"/>
      <c r="G93" s="182">
        <f>SUM(G91:G92)</f>
        <v>-848</v>
      </c>
      <c r="H93" s="94"/>
      <c r="I93" s="91"/>
      <c r="J93" s="81"/>
      <c r="K93" s="86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</row>
    <row r="94" spans="1:51" ht="15.75">
      <c r="A94" s="95"/>
      <c r="B94" s="84"/>
      <c r="C94" s="2"/>
      <c r="D94" s="80"/>
      <c r="E94" s="153"/>
      <c r="F94" s="87"/>
      <c r="G94" s="183"/>
      <c r="H94" s="94"/>
      <c r="I94" s="88"/>
      <c r="J94" s="81"/>
      <c r="K94" s="89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</row>
    <row r="95" spans="1:51" ht="15.75">
      <c r="A95" s="84"/>
      <c r="B95" s="80"/>
      <c r="C95" s="2"/>
      <c r="D95" s="80"/>
      <c r="E95" s="149">
        <f>+E89+E93</f>
        <v>21679</v>
      </c>
      <c r="F95" s="87"/>
      <c r="G95" s="182">
        <f>+G93+G89</f>
        <v>31080</v>
      </c>
      <c r="H95" s="129"/>
      <c r="I95" s="91"/>
      <c r="J95" s="81"/>
      <c r="K95" s="8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</row>
    <row r="96" spans="1:51" ht="15.75">
      <c r="A96" s="84" t="s">
        <v>132</v>
      </c>
      <c r="B96" s="80"/>
      <c r="C96" s="2"/>
      <c r="D96" s="80"/>
      <c r="E96" s="148">
        <v>-4398</v>
      </c>
      <c r="F96" s="87"/>
      <c r="G96" s="182">
        <v>-3305</v>
      </c>
      <c r="H96" s="94"/>
      <c r="I96" s="88"/>
      <c r="J96" s="88"/>
      <c r="K96" s="88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</row>
    <row r="97" spans="1:51" ht="16.5" thickBot="1">
      <c r="A97" s="84"/>
      <c r="B97" s="80"/>
      <c r="C97" s="2"/>
      <c r="D97" s="80"/>
      <c r="E97" s="154">
        <f>SUM(E95:E96)</f>
        <v>17281</v>
      </c>
      <c r="F97" s="87"/>
      <c r="G97" s="186">
        <f>SUM(G95:G96)</f>
        <v>27775</v>
      </c>
      <c r="H97" s="94"/>
      <c r="I97" s="88"/>
      <c r="J97" s="134"/>
      <c r="K97" s="89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</row>
    <row r="98" spans="1:51" ht="16.5" thickTop="1">
      <c r="A98" s="44"/>
      <c r="B98" s="84"/>
      <c r="C98" s="80"/>
      <c r="D98" s="80"/>
      <c r="E98" s="155"/>
      <c r="F98" s="82"/>
      <c r="G98" s="149"/>
      <c r="H98" s="129"/>
      <c r="I98" s="128"/>
      <c r="J98" s="129"/>
      <c r="K98" s="9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</row>
    <row r="99" spans="1:51" ht="12.75">
      <c r="A99" s="2"/>
      <c r="B99" s="2"/>
      <c r="C99" s="2"/>
      <c r="D99" s="2"/>
      <c r="E99" s="34"/>
      <c r="F99" s="2"/>
      <c r="G99" s="38"/>
      <c r="H99" s="124"/>
      <c r="I99" s="127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</row>
    <row r="100" spans="1:51" ht="12.75">
      <c r="A100" s="4" t="s">
        <v>160</v>
      </c>
      <c r="B100" s="2"/>
      <c r="C100" s="2"/>
      <c r="D100" s="2"/>
      <c r="E100" s="34"/>
      <c r="F100" s="2"/>
      <c r="G100" s="38"/>
      <c r="H100" s="124"/>
      <c r="I100" s="127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</row>
    <row r="101" spans="1:51" ht="12.75">
      <c r="A101" s="4" t="s">
        <v>268</v>
      </c>
      <c r="B101" s="2"/>
      <c r="C101" s="2"/>
      <c r="D101" s="2"/>
      <c r="E101" s="34"/>
      <c r="F101" s="2"/>
      <c r="G101" s="38"/>
      <c r="H101" s="124"/>
      <c r="I101" s="127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</row>
    <row r="102" spans="1:51" ht="12.75">
      <c r="A102" s="2"/>
      <c r="B102" s="2"/>
      <c r="C102" s="2"/>
      <c r="D102" s="2"/>
      <c r="E102" s="34"/>
      <c r="F102" s="2"/>
      <c r="G102" s="38"/>
      <c r="H102" s="124"/>
      <c r="I102" s="127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</row>
    <row r="103" spans="1:51" ht="12.75">
      <c r="A103" s="2"/>
      <c r="B103" s="2"/>
      <c r="C103" s="2"/>
      <c r="D103" s="2"/>
      <c r="E103" s="168"/>
      <c r="F103" s="2"/>
      <c r="G103" s="38"/>
      <c r="H103" s="124"/>
      <c r="I103" s="127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</row>
    <row r="104" spans="7:51" ht="12.75">
      <c r="G104" s="179"/>
      <c r="H104" s="124"/>
      <c r="I104" s="127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</row>
    <row r="105" spans="7:51" ht="12.75">
      <c r="G105" s="179"/>
      <c r="H105" s="124"/>
      <c r="I105" s="127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</row>
    <row r="106" spans="7:51" ht="12.75">
      <c r="G106" s="179"/>
      <c r="H106" s="124"/>
      <c r="I106" s="127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</row>
    <row r="107" spans="7:51" ht="12.75">
      <c r="G107" s="179"/>
      <c r="H107" s="124"/>
      <c r="I107" s="127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</row>
    <row r="108" spans="7:51" ht="12.75">
      <c r="G108" s="179"/>
      <c r="H108" s="124"/>
      <c r="I108" s="127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</row>
    <row r="109" spans="7:51" ht="12.75">
      <c r="G109" s="179"/>
      <c r="H109" s="124"/>
      <c r="I109" s="127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</row>
    <row r="110" spans="7:51" ht="12.75">
      <c r="G110" s="179"/>
      <c r="H110" s="124"/>
      <c r="I110" s="127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</row>
    <row r="111" spans="7:51" ht="12.75">
      <c r="G111" s="179"/>
      <c r="H111" s="124"/>
      <c r="I111" s="127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</row>
    <row r="112" spans="7:51" ht="12.75">
      <c r="G112" s="179"/>
      <c r="H112" s="124"/>
      <c r="I112" s="127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</row>
    <row r="113" spans="7:51" ht="12.75">
      <c r="G113" s="179"/>
      <c r="H113" s="124"/>
      <c r="I113" s="127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</row>
    <row r="114" spans="7:51" ht="12.75">
      <c r="G114" s="179"/>
      <c r="H114" s="124"/>
      <c r="I114" s="127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</row>
    <row r="115" spans="7:51" ht="12.75">
      <c r="G115" s="179"/>
      <c r="H115" s="124"/>
      <c r="I115" s="127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</row>
    <row r="116" spans="7:51" ht="12.75">
      <c r="G116" s="179"/>
      <c r="H116" s="124"/>
      <c r="I116" s="127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</row>
    <row r="117" spans="7:51" ht="12.75">
      <c r="G117" s="179"/>
      <c r="H117" s="124"/>
      <c r="I117" s="127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</row>
    <row r="118" spans="7:51" ht="12.75">
      <c r="G118" s="179"/>
      <c r="H118" s="124"/>
      <c r="I118" s="127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</row>
    <row r="119" spans="7:51" ht="12.75">
      <c r="G119" s="179"/>
      <c r="H119" s="124"/>
      <c r="I119" s="12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</row>
    <row r="120" spans="7:51" ht="12.75">
      <c r="G120" s="179"/>
      <c r="H120" s="124"/>
      <c r="I120" s="127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</row>
    <row r="121" spans="7:51" ht="12.75">
      <c r="G121" s="179"/>
      <c r="H121" s="124"/>
      <c r="I121" s="127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</row>
    <row r="122" spans="7:51" ht="12.75">
      <c r="G122" s="179"/>
      <c r="H122" s="124"/>
      <c r="I122" s="127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</row>
    <row r="123" spans="7:51" ht="12.75">
      <c r="G123" s="179"/>
      <c r="H123" s="124"/>
      <c r="I123" s="127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</row>
    <row r="124" spans="7:51" ht="12.75">
      <c r="G124" s="179"/>
      <c r="H124" s="124"/>
      <c r="I124" s="127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</row>
    <row r="125" spans="7:9" ht="12.75">
      <c r="G125" s="187"/>
      <c r="I125" s="78"/>
    </row>
    <row r="126" spans="7:9" ht="12.75">
      <c r="G126" s="187"/>
      <c r="I126" s="78"/>
    </row>
    <row r="127" spans="7:9" ht="12.75">
      <c r="G127" s="187"/>
      <c r="I127" s="78"/>
    </row>
    <row r="128" spans="7:9" ht="12.75">
      <c r="G128" s="187"/>
      <c r="I128" s="78"/>
    </row>
    <row r="129" spans="7:9" ht="12.75">
      <c r="G129" s="187"/>
      <c r="I129" s="78"/>
    </row>
    <row r="130" spans="7:9" ht="12.75">
      <c r="G130" s="187"/>
      <c r="I130" s="78"/>
    </row>
    <row r="131" spans="7:9" ht="12.75">
      <c r="G131" s="187"/>
      <c r="I131" s="78"/>
    </row>
    <row r="132" spans="7:9" ht="12.75">
      <c r="G132" s="187"/>
      <c r="I132" s="78"/>
    </row>
    <row r="133" spans="7:9" ht="12.75">
      <c r="G133" s="187"/>
      <c r="I133" s="78"/>
    </row>
    <row r="134" spans="7:9" ht="12.75">
      <c r="G134" s="187"/>
      <c r="I134" s="78"/>
    </row>
    <row r="135" spans="7:9" ht="12.75">
      <c r="G135" s="187"/>
      <c r="I135" s="78"/>
    </row>
    <row r="136" spans="7:9" ht="12.75">
      <c r="G136" s="187"/>
      <c r="I136" s="78"/>
    </row>
    <row r="137" spans="7:9" ht="12.75">
      <c r="G137" s="187"/>
      <c r="I137" s="78"/>
    </row>
    <row r="138" spans="7:9" ht="12.75">
      <c r="G138" s="187"/>
      <c r="I138" s="78"/>
    </row>
    <row r="139" spans="7:9" ht="12.75">
      <c r="G139" s="187"/>
      <c r="I139" s="78"/>
    </row>
    <row r="140" spans="7:9" ht="12.75">
      <c r="G140" s="187"/>
      <c r="I140" s="78"/>
    </row>
    <row r="141" spans="7:9" ht="12.75">
      <c r="G141" s="187"/>
      <c r="I141" s="78"/>
    </row>
    <row r="142" spans="7:9" ht="12.75">
      <c r="G142" s="187"/>
      <c r="I142" s="78"/>
    </row>
    <row r="143" spans="7:9" ht="12.75">
      <c r="G143" s="187"/>
      <c r="I143" s="78"/>
    </row>
    <row r="144" spans="7:9" ht="12.75">
      <c r="G144" s="187"/>
      <c r="I144" s="78"/>
    </row>
    <row r="145" spans="7:9" ht="12.75">
      <c r="G145" s="187"/>
      <c r="I145" s="78"/>
    </row>
    <row r="146" spans="7:9" ht="12.75">
      <c r="G146" s="187"/>
      <c r="I146" s="78"/>
    </row>
    <row r="147" spans="7:9" ht="12.75">
      <c r="G147" s="187"/>
      <c r="I147" s="78"/>
    </row>
    <row r="148" spans="7:9" ht="12.75">
      <c r="G148" s="187"/>
      <c r="I148" s="78"/>
    </row>
    <row r="149" spans="7:9" ht="12.75">
      <c r="G149" s="187"/>
      <c r="I149" s="78"/>
    </row>
    <row r="150" spans="7:9" ht="12.75">
      <c r="G150" s="187"/>
      <c r="I150" s="78"/>
    </row>
    <row r="151" spans="7:9" ht="12.75">
      <c r="G151" s="187"/>
      <c r="I151" s="78"/>
    </row>
    <row r="152" spans="7:9" ht="12.75">
      <c r="G152" s="187"/>
      <c r="I152" s="78"/>
    </row>
    <row r="153" spans="7:9" ht="12.75">
      <c r="G153" s="187"/>
      <c r="I153" s="78"/>
    </row>
    <row r="154" spans="7:9" ht="12.75">
      <c r="G154" s="187"/>
      <c r="I154" s="78"/>
    </row>
    <row r="155" spans="7:9" ht="12.75">
      <c r="G155" s="187"/>
      <c r="I155" s="78"/>
    </row>
    <row r="156" spans="7:9" ht="12.75">
      <c r="G156" s="187"/>
      <c r="I156" s="78"/>
    </row>
    <row r="157" spans="7:9" ht="12.75">
      <c r="G157" s="187"/>
      <c r="I157" s="78"/>
    </row>
    <row r="158" spans="7:9" ht="12.75">
      <c r="G158" s="187"/>
      <c r="I158" s="78"/>
    </row>
    <row r="159" spans="7:9" ht="12.75">
      <c r="G159" s="187"/>
      <c r="I159" s="78"/>
    </row>
    <row r="160" spans="7:9" ht="12.75">
      <c r="G160" s="187"/>
      <c r="I160" s="78"/>
    </row>
    <row r="161" spans="7:9" ht="12.75">
      <c r="G161" s="187"/>
      <c r="I161" s="78"/>
    </row>
    <row r="162" spans="7:9" ht="12.75">
      <c r="G162" s="187"/>
      <c r="I162" s="78"/>
    </row>
    <row r="163" spans="7:9" ht="12.75">
      <c r="G163" s="187"/>
      <c r="I163" s="78"/>
    </row>
    <row r="164" spans="7:9" ht="12.75">
      <c r="G164" s="187"/>
      <c r="I164" s="78"/>
    </row>
    <row r="165" spans="7:9" ht="12.75">
      <c r="G165" s="187"/>
      <c r="I165" s="78"/>
    </row>
    <row r="166" spans="7:9" ht="12.75">
      <c r="G166" s="187"/>
      <c r="I166" s="78"/>
    </row>
    <row r="167" spans="7:9" ht="12.75">
      <c r="G167" s="187"/>
      <c r="I167" s="78"/>
    </row>
    <row r="168" spans="7:9" ht="12.75">
      <c r="G168" s="187"/>
      <c r="I168" s="78"/>
    </row>
    <row r="169" spans="7:9" ht="12.75">
      <c r="G169" s="187"/>
      <c r="I169" s="78"/>
    </row>
    <row r="170" spans="7:9" ht="12.75">
      <c r="G170" s="187"/>
      <c r="I170" s="78"/>
    </row>
    <row r="171" spans="7:9" ht="12.75">
      <c r="G171" s="187"/>
      <c r="I171" s="78"/>
    </row>
    <row r="172" spans="7:9" ht="12.75">
      <c r="G172" s="187"/>
      <c r="I172" s="78"/>
    </row>
    <row r="173" spans="7:9" ht="12.75">
      <c r="G173" s="187"/>
      <c r="I173" s="78"/>
    </row>
    <row r="174" spans="7:9" ht="12.75">
      <c r="G174" s="187"/>
      <c r="I174" s="78"/>
    </row>
    <row r="175" spans="7:9" ht="12.75">
      <c r="G175" s="187"/>
      <c r="I175" s="78"/>
    </row>
    <row r="176" spans="7:9" ht="12.75">
      <c r="G176" s="187"/>
      <c r="I176" s="78"/>
    </row>
    <row r="177" spans="7:9" ht="12.75">
      <c r="G177" s="187"/>
      <c r="I177" s="78"/>
    </row>
    <row r="178" spans="7:9" ht="12.75">
      <c r="G178" s="187"/>
      <c r="I178" s="78"/>
    </row>
    <row r="179" spans="7:9" ht="12.75">
      <c r="G179" s="187"/>
      <c r="I179" s="78"/>
    </row>
    <row r="180" spans="7:9" ht="12.75">
      <c r="G180" s="187"/>
      <c r="I180" s="78"/>
    </row>
    <row r="181" spans="7:9" ht="12.75">
      <c r="G181" s="187"/>
      <c r="I181" s="78"/>
    </row>
    <row r="182" spans="7:9" ht="12.75">
      <c r="G182" s="187"/>
      <c r="I182" s="78"/>
    </row>
    <row r="183" spans="7:9" ht="12.75">
      <c r="G183" s="187"/>
      <c r="I183" s="78"/>
    </row>
    <row r="184" spans="7:9" ht="12.75">
      <c r="G184" s="187"/>
      <c r="I184" s="78"/>
    </row>
    <row r="185" spans="7:9" ht="12.75">
      <c r="G185" s="187"/>
      <c r="I185" s="78"/>
    </row>
    <row r="186" spans="7:9" ht="12.75">
      <c r="G186" s="187"/>
      <c r="I186" s="78"/>
    </row>
    <row r="187" spans="7:9" ht="12.75">
      <c r="G187" s="187"/>
      <c r="I187" s="78"/>
    </row>
    <row r="188" spans="7:9" ht="12.75">
      <c r="G188" s="187"/>
      <c r="I188" s="78"/>
    </row>
    <row r="189" spans="7:9" ht="12.75">
      <c r="G189" s="187"/>
      <c r="I189" s="78"/>
    </row>
    <row r="190" spans="7:9" ht="12.75">
      <c r="G190" s="187"/>
      <c r="I190" s="78"/>
    </row>
    <row r="191" spans="7:9" ht="12.75">
      <c r="G191" s="187"/>
      <c r="I191" s="78"/>
    </row>
    <row r="192" spans="7:9" ht="12.75">
      <c r="G192" s="187"/>
      <c r="I192" s="78"/>
    </row>
    <row r="193" spans="7:9" ht="12.75">
      <c r="G193" s="187"/>
      <c r="I193" s="78"/>
    </row>
    <row r="194" spans="7:9" ht="12.75">
      <c r="G194" s="187"/>
      <c r="I194" s="78"/>
    </row>
    <row r="195" spans="7:9" ht="12.75">
      <c r="G195" s="187"/>
      <c r="I195" s="78"/>
    </row>
    <row r="196" spans="7:9" ht="12.75">
      <c r="G196" s="187"/>
      <c r="I196" s="78"/>
    </row>
    <row r="197" spans="7:9" ht="12.75">
      <c r="G197" s="187"/>
      <c r="I197" s="78"/>
    </row>
    <row r="198" spans="7:9" ht="12.75">
      <c r="G198" s="187"/>
      <c r="I198" s="78"/>
    </row>
    <row r="199" spans="7:9" ht="12.75">
      <c r="G199" s="187"/>
      <c r="I199" s="78"/>
    </row>
    <row r="200" spans="7:9" ht="12.75">
      <c r="G200" s="187"/>
      <c r="I200" s="78"/>
    </row>
    <row r="201" spans="7:9" ht="12.75">
      <c r="G201" s="187"/>
      <c r="I201" s="78"/>
    </row>
    <row r="202" spans="7:9" ht="12.75">
      <c r="G202" s="187"/>
      <c r="I202" s="78"/>
    </row>
    <row r="203" spans="7:9" ht="12.75">
      <c r="G203" s="187"/>
      <c r="I203" s="78"/>
    </row>
    <row r="204" spans="7:9" ht="12.75">
      <c r="G204" s="187"/>
      <c r="I204" s="78"/>
    </row>
    <row r="205" spans="7:9" ht="12.75">
      <c r="G205" s="187"/>
      <c r="I205" s="78"/>
    </row>
    <row r="206" spans="7:9" ht="12.75">
      <c r="G206" s="187"/>
      <c r="I206" s="78"/>
    </row>
    <row r="207" spans="7:9" ht="12.75">
      <c r="G207" s="187"/>
      <c r="I207" s="78"/>
    </row>
    <row r="208" spans="7:9" ht="12.75">
      <c r="G208" s="187"/>
      <c r="I208" s="78"/>
    </row>
    <row r="209" spans="7:9" ht="12.75">
      <c r="G209" s="187"/>
      <c r="I209" s="78"/>
    </row>
    <row r="210" spans="7:9" ht="12.75">
      <c r="G210" s="187"/>
      <c r="I210" s="78"/>
    </row>
    <row r="211" spans="7:9" ht="12.75">
      <c r="G211" s="187"/>
      <c r="I211" s="78"/>
    </row>
    <row r="212" spans="7:9" ht="12.75">
      <c r="G212" s="187"/>
      <c r="I212" s="78"/>
    </row>
    <row r="213" spans="7:9" ht="12.75">
      <c r="G213" s="187"/>
      <c r="I213" s="78"/>
    </row>
    <row r="214" spans="7:9" ht="12.75">
      <c r="G214" s="187"/>
      <c r="I214" s="78"/>
    </row>
    <row r="215" spans="7:9" ht="12.75">
      <c r="G215" s="187"/>
      <c r="I215" s="78"/>
    </row>
    <row r="216" spans="7:9" ht="12.75">
      <c r="G216" s="187"/>
      <c r="I216" s="78"/>
    </row>
    <row r="217" spans="7:9" ht="12.75">
      <c r="G217" s="187"/>
      <c r="I217" s="78"/>
    </row>
    <row r="218" spans="7:9" ht="12.75">
      <c r="G218" s="187"/>
      <c r="I218" s="78"/>
    </row>
    <row r="219" spans="7:9" ht="12.75">
      <c r="G219" s="187"/>
      <c r="I219" s="78"/>
    </row>
    <row r="220" spans="7:9" ht="12.75">
      <c r="G220" s="187"/>
      <c r="I220" s="78"/>
    </row>
    <row r="221" spans="7:9" ht="12.75">
      <c r="G221" s="187"/>
      <c r="I221" s="78"/>
    </row>
    <row r="222" spans="7:9" ht="12.75">
      <c r="G222" s="187"/>
      <c r="I222" s="78"/>
    </row>
    <row r="223" spans="7:9" ht="12.75">
      <c r="G223" s="187"/>
      <c r="I223" s="78"/>
    </row>
    <row r="224" spans="7:9" ht="12.75">
      <c r="G224" s="187"/>
      <c r="I224" s="78"/>
    </row>
    <row r="225" spans="7:9" ht="12.75">
      <c r="G225" s="187"/>
      <c r="I225" s="78"/>
    </row>
    <row r="226" spans="7:9" ht="12.75">
      <c r="G226" s="187"/>
      <c r="I226" s="78"/>
    </row>
    <row r="227" spans="7:9" ht="12.75">
      <c r="G227" s="187"/>
      <c r="I227" s="78"/>
    </row>
    <row r="228" spans="7:9" ht="12.75">
      <c r="G228" s="187"/>
      <c r="I228" s="78"/>
    </row>
    <row r="229" spans="7:9" ht="12.75">
      <c r="G229" s="187"/>
      <c r="I229" s="78"/>
    </row>
    <row r="230" spans="7:9" ht="12.75">
      <c r="G230" s="187"/>
      <c r="I230" s="78"/>
    </row>
    <row r="231" spans="7:9" ht="12.75">
      <c r="G231" s="187"/>
      <c r="I231" s="78"/>
    </row>
    <row r="232" spans="7:9" ht="12.75">
      <c r="G232" s="187"/>
      <c r="I232" s="78"/>
    </row>
    <row r="233" spans="7:9" ht="12.75">
      <c r="G233" s="187"/>
      <c r="I233" s="78"/>
    </row>
    <row r="234" spans="7:9" ht="12.75">
      <c r="G234" s="187"/>
      <c r="I234" s="78"/>
    </row>
    <row r="235" spans="7:9" ht="12.75">
      <c r="G235" s="187"/>
      <c r="I235" s="78"/>
    </row>
    <row r="236" spans="7:9" ht="12.75">
      <c r="G236" s="187"/>
      <c r="I236" s="78"/>
    </row>
    <row r="237" spans="7:9" ht="12.75">
      <c r="G237" s="187"/>
      <c r="I237" s="78"/>
    </row>
    <row r="238" spans="7:9" ht="12.75">
      <c r="G238" s="187"/>
      <c r="I238" s="78"/>
    </row>
    <row r="239" spans="7:9" ht="12.75">
      <c r="G239" s="187"/>
      <c r="I239" s="78"/>
    </row>
    <row r="240" spans="7:9" ht="12.75">
      <c r="G240" s="187"/>
      <c r="I240" s="78"/>
    </row>
    <row r="241" spans="7:9" ht="12.75">
      <c r="G241" s="187"/>
      <c r="I241" s="78"/>
    </row>
    <row r="242" spans="7:9" ht="12.75">
      <c r="G242" s="187"/>
      <c r="I242" s="78"/>
    </row>
    <row r="243" spans="7:9" ht="12.75">
      <c r="G243" s="187"/>
      <c r="I243" s="78"/>
    </row>
    <row r="244" spans="7:9" ht="12.75">
      <c r="G244" s="187"/>
      <c r="I244" s="78"/>
    </row>
    <row r="245" spans="7:9" ht="12.75">
      <c r="G245" s="187"/>
      <c r="I245" s="78"/>
    </row>
    <row r="246" spans="7:9" ht="12.75">
      <c r="G246" s="187"/>
      <c r="I246" s="78"/>
    </row>
    <row r="247" spans="7:9" ht="12.75">
      <c r="G247" s="187"/>
      <c r="I247" s="78"/>
    </row>
    <row r="248" spans="7:9" ht="12.75">
      <c r="G248" s="187"/>
      <c r="I248" s="78"/>
    </row>
    <row r="249" spans="7:9" ht="12.75">
      <c r="G249" s="187"/>
      <c r="I249" s="78"/>
    </row>
    <row r="250" spans="7:9" ht="12.75">
      <c r="G250" s="187"/>
      <c r="I250" s="78"/>
    </row>
    <row r="251" spans="7:9" ht="12.75">
      <c r="G251" s="187"/>
      <c r="I251" s="78"/>
    </row>
    <row r="252" spans="7:9" ht="12.75">
      <c r="G252" s="187"/>
      <c r="I252" s="78"/>
    </row>
    <row r="253" spans="7:9" ht="12.75">
      <c r="G253" s="187"/>
      <c r="I253" s="78"/>
    </row>
    <row r="254" spans="7:9" ht="12.75">
      <c r="G254" s="187"/>
      <c r="I254" s="78"/>
    </row>
    <row r="255" spans="7:9" ht="12.75">
      <c r="G255" s="187"/>
      <c r="I255" s="78"/>
    </row>
    <row r="256" spans="7:9" ht="12.75">
      <c r="G256" s="187"/>
      <c r="I256" s="78"/>
    </row>
    <row r="257" spans="7:9" ht="12.75">
      <c r="G257" s="187"/>
      <c r="I257" s="78"/>
    </row>
    <row r="258" spans="7:9" ht="12.75">
      <c r="G258" s="187"/>
      <c r="I258" s="78"/>
    </row>
    <row r="259" spans="7:9" ht="12.75">
      <c r="G259" s="187"/>
      <c r="I259" s="78"/>
    </row>
    <row r="260" spans="7:9" ht="12.75">
      <c r="G260" s="187"/>
      <c r="I260" s="78"/>
    </row>
    <row r="261" spans="7:9" ht="12.75">
      <c r="G261" s="187"/>
      <c r="I261" s="78"/>
    </row>
    <row r="262" spans="7:9" ht="12.75">
      <c r="G262" s="187"/>
      <c r="I262" s="78"/>
    </row>
    <row r="263" spans="7:9" ht="12.75">
      <c r="G263" s="187"/>
      <c r="I263" s="78"/>
    </row>
    <row r="264" spans="7:9" ht="12.75">
      <c r="G264" s="187"/>
      <c r="I264" s="78"/>
    </row>
    <row r="265" spans="7:9" ht="12.75">
      <c r="G265" s="187"/>
      <c r="I265" s="78"/>
    </row>
    <row r="266" spans="7:9" ht="12.75">
      <c r="G266" s="187"/>
      <c r="I266" s="78"/>
    </row>
    <row r="267" spans="7:9" ht="12.75">
      <c r="G267" s="187"/>
      <c r="I267" s="78"/>
    </row>
    <row r="268" spans="7:9" ht="12.75">
      <c r="G268" s="187"/>
      <c r="I268" s="78"/>
    </row>
    <row r="269" spans="7:9" ht="12.75">
      <c r="G269" s="187"/>
      <c r="I269" s="78"/>
    </row>
    <row r="270" spans="7:9" ht="12.75">
      <c r="G270" s="187"/>
      <c r="I270" s="78"/>
    </row>
    <row r="271" spans="7:9" ht="12.75">
      <c r="G271" s="187"/>
      <c r="I271" s="78"/>
    </row>
    <row r="272" spans="7:9" ht="12.75">
      <c r="G272" s="187"/>
      <c r="I272" s="78"/>
    </row>
    <row r="273" spans="7:9" ht="12.75">
      <c r="G273" s="187"/>
      <c r="I273" s="78"/>
    </row>
    <row r="274" spans="7:9" ht="12.75">
      <c r="G274" s="187"/>
      <c r="I274" s="78"/>
    </row>
    <row r="275" spans="7:9" ht="12.75">
      <c r="G275" s="187"/>
      <c r="I275" s="78"/>
    </row>
    <row r="276" spans="7:9" ht="12.75">
      <c r="G276" s="187"/>
      <c r="I276" s="78"/>
    </row>
    <row r="277" spans="7:9" ht="12.75">
      <c r="G277" s="187"/>
      <c r="I277" s="78"/>
    </row>
    <row r="278" spans="7:9" ht="12.75">
      <c r="G278" s="187"/>
      <c r="I278" s="78"/>
    </row>
    <row r="279" spans="7:9" ht="12.75">
      <c r="G279" s="187"/>
      <c r="I279" s="78"/>
    </row>
    <row r="280" spans="7:9" ht="12.75">
      <c r="G280" s="187"/>
      <c r="I280" s="78"/>
    </row>
    <row r="281" spans="7:9" ht="12.75">
      <c r="G281" s="187"/>
      <c r="I281" s="78"/>
    </row>
    <row r="282" spans="7:9" ht="12.75">
      <c r="G282" s="187"/>
      <c r="I282" s="78"/>
    </row>
    <row r="283" spans="7:9" ht="12.75">
      <c r="G283" s="187"/>
      <c r="I283" s="78"/>
    </row>
    <row r="284" spans="7:9" ht="12.75">
      <c r="G284" s="187"/>
      <c r="I284" s="78"/>
    </row>
    <row r="285" spans="7:9" ht="12.75">
      <c r="G285" s="187"/>
      <c r="I285" s="78"/>
    </row>
    <row r="286" spans="7:9" ht="12.75">
      <c r="G286" s="187"/>
      <c r="I286" s="78"/>
    </row>
    <row r="287" spans="7:9" ht="12.75">
      <c r="G287" s="187"/>
      <c r="I287" s="78"/>
    </row>
    <row r="288" spans="7:9" ht="12.75">
      <c r="G288" s="187"/>
      <c r="I288" s="78"/>
    </row>
    <row r="289" spans="7:9" ht="12.75">
      <c r="G289" s="187"/>
      <c r="I289" s="78"/>
    </row>
    <row r="290" spans="7:9" ht="12.75">
      <c r="G290" s="187"/>
      <c r="I290" s="78"/>
    </row>
    <row r="291" spans="7:9" ht="12.75">
      <c r="G291" s="187"/>
      <c r="I291" s="78"/>
    </row>
    <row r="292" spans="7:9" ht="12.75">
      <c r="G292" s="187"/>
      <c r="I292" s="78"/>
    </row>
    <row r="293" spans="7:9" ht="12.75">
      <c r="G293" s="187"/>
      <c r="I293" s="78"/>
    </row>
    <row r="294" spans="7:9" ht="12.75">
      <c r="G294" s="187"/>
      <c r="I294" s="78"/>
    </row>
    <row r="295" spans="7:9" ht="12.75">
      <c r="G295" s="187"/>
      <c r="I295" s="78"/>
    </row>
    <row r="296" spans="7:9" ht="12.75">
      <c r="G296" s="187"/>
      <c r="I296" s="78"/>
    </row>
    <row r="297" spans="7:9" ht="12.75">
      <c r="G297" s="187"/>
      <c r="I297" s="78"/>
    </row>
    <row r="298" spans="7:9" ht="12.75">
      <c r="G298" s="187"/>
      <c r="I298" s="78"/>
    </row>
    <row r="299" spans="7:9" ht="12.75">
      <c r="G299" s="187"/>
      <c r="I299" s="78"/>
    </row>
    <row r="300" spans="7:9" ht="12.75">
      <c r="G300" s="187"/>
      <c r="I300" s="78"/>
    </row>
    <row r="301" spans="7:9" ht="12.75">
      <c r="G301" s="187"/>
      <c r="I301" s="78"/>
    </row>
    <row r="302" spans="7:9" ht="12.75">
      <c r="G302" s="187"/>
      <c r="I302" s="78"/>
    </row>
    <row r="303" spans="7:9" ht="12.75">
      <c r="G303" s="187"/>
      <c r="I303" s="78"/>
    </row>
    <row r="304" spans="7:9" ht="12.75">
      <c r="G304" s="187"/>
      <c r="I304" s="78"/>
    </row>
    <row r="305" spans="7:9" ht="12.75">
      <c r="G305" s="187"/>
      <c r="I305" s="78"/>
    </row>
    <row r="306" spans="7:9" ht="12.75">
      <c r="G306" s="187"/>
      <c r="I306" s="78"/>
    </row>
    <row r="307" spans="7:9" ht="12.75">
      <c r="G307" s="187"/>
      <c r="I307" s="78"/>
    </row>
    <row r="308" spans="7:9" ht="12.75">
      <c r="G308" s="187"/>
      <c r="I308" s="78"/>
    </row>
    <row r="309" spans="7:9" ht="12.75">
      <c r="G309" s="187"/>
      <c r="I309" s="78"/>
    </row>
    <row r="310" spans="7:9" ht="12.75">
      <c r="G310" s="187"/>
      <c r="I310" s="78"/>
    </row>
    <row r="311" spans="7:9" ht="12.75">
      <c r="G311" s="187"/>
      <c r="I311" s="78"/>
    </row>
    <row r="312" spans="7:9" ht="12.75">
      <c r="G312" s="187"/>
      <c r="I312" s="78"/>
    </row>
    <row r="313" spans="7:9" ht="12.75">
      <c r="G313" s="187"/>
      <c r="I313" s="78"/>
    </row>
    <row r="314" spans="7:9" ht="12.75">
      <c r="G314" s="187"/>
      <c r="I314" s="78"/>
    </row>
    <row r="315" spans="7:9" ht="12.75">
      <c r="G315" s="187"/>
      <c r="I315" s="78"/>
    </row>
    <row r="316" spans="7:9" ht="12.75">
      <c r="G316" s="187"/>
      <c r="I316" s="78"/>
    </row>
    <row r="317" spans="7:9" ht="12.75">
      <c r="G317" s="187"/>
      <c r="I317" s="78"/>
    </row>
    <row r="318" spans="7:9" ht="12.75">
      <c r="G318" s="187"/>
      <c r="I318" s="78"/>
    </row>
    <row r="319" spans="7:9" ht="12.75">
      <c r="G319" s="187"/>
      <c r="I319" s="78"/>
    </row>
    <row r="320" spans="7:9" ht="12.75">
      <c r="G320" s="187"/>
      <c r="I320" s="78"/>
    </row>
    <row r="321" spans="7:9" ht="12.75">
      <c r="G321" s="187"/>
      <c r="I321" s="78"/>
    </row>
    <row r="322" spans="7:9" ht="12.75">
      <c r="G322" s="187"/>
      <c r="I322" s="78"/>
    </row>
    <row r="323" spans="7:9" ht="12.75">
      <c r="G323" s="187"/>
      <c r="I323" s="78"/>
    </row>
    <row r="324" spans="7:9" ht="12.75">
      <c r="G324" s="187"/>
      <c r="I324" s="78"/>
    </row>
    <row r="325" spans="7:9" ht="12.75">
      <c r="G325" s="187"/>
      <c r="I325" s="78"/>
    </row>
    <row r="326" spans="7:9" ht="12.75">
      <c r="G326" s="187"/>
      <c r="I326" s="78"/>
    </row>
    <row r="327" spans="7:9" ht="12.75">
      <c r="G327" s="187"/>
      <c r="I327" s="78"/>
    </row>
    <row r="328" spans="7:9" ht="12.75">
      <c r="G328" s="187"/>
      <c r="I328" s="78"/>
    </row>
    <row r="329" spans="7:9" ht="12.75">
      <c r="G329" s="187"/>
      <c r="I329" s="78"/>
    </row>
    <row r="330" spans="7:9" ht="12.75">
      <c r="G330" s="187"/>
      <c r="I330" s="78"/>
    </row>
    <row r="331" spans="7:9" ht="12.75">
      <c r="G331" s="187"/>
      <c r="I331" s="78"/>
    </row>
    <row r="332" spans="7:9" ht="12.75">
      <c r="G332" s="187"/>
      <c r="I332" s="78"/>
    </row>
    <row r="333" spans="7:9" ht="12.75">
      <c r="G333" s="187"/>
      <c r="I333" s="78"/>
    </row>
    <row r="334" spans="7:9" ht="12.75">
      <c r="G334" s="187"/>
      <c r="I334" s="78"/>
    </row>
    <row r="335" spans="7:9" ht="12.75">
      <c r="G335" s="187"/>
      <c r="I335" s="78"/>
    </row>
    <row r="336" spans="7:9" ht="12.75">
      <c r="G336" s="187"/>
      <c r="I336" s="78"/>
    </row>
    <row r="337" spans="7:9" ht="12.75">
      <c r="G337" s="187"/>
      <c r="I337" s="78"/>
    </row>
    <row r="338" spans="7:9" ht="12.75">
      <c r="G338" s="187"/>
      <c r="I338" s="78"/>
    </row>
    <row r="339" spans="7:9" ht="12.75">
      <c r="G339" s="187"/>
      <c r="I339" s="78"/>
    </row>
    <row r="340" spans="7:9" ht="12.75">
      <c r="G340" s="187"/>
      <c r="I340" s="78"/>
    </row>
    <row r="341" spans="7:9" ht="12.75">
      <c r="G341" s="187"/>
      <c r="I341" s="78"/>
    </row>
    <row r="342" spans="7:9" ht="12.75">
      <c r="G342" s="187"/>
      <c r="I342" s="78"/>
    </row>
    <row r="343" spans="7:9" ht="12.75">
      <c r="G343" s="187"/>
      <c r="I343" s="78"/>
    </row>
    <row r="344" spans="7:9" ht="12.75">
      <c r="G344" s="187"/>
      <c r="I344" s="78"/>
    </row>
    <row r="345" spans="7:9" ht="12.75">
      <c r="G345" s="187"/>
      <c r="I345" s="78"/>
    </row>
    <row r="346" spans="7:9" ht="12.75">
      <c r="G346" s="187"/>
      <c r="I346" s="78"/>
    </row>
    <row r="347" spans="7:9" ht="12.75">
      <c r="G347" s="187"/>
      <c r="I347" s="78"/>
    </row>
    <row r="348" spans="7:9" ht="12.75">
      <c r="G348" s="187"/>
      <c r="I348" s="78"/>
    </row>
    <row r="349" spans="7:9" ht="12.75">
      <c r="G349" s="187"/>
      <c r="I349" s="78"/>
    </row>
    <row r="350" spans="7:9" ht="12.75">
      <c r="G350" s="187"/>
      <c r="I350" s="78"/>
    </row>
    <row r="351" spans="7:9" ht="12.75">
      <c r="G351" s="187"/>
      <c r="I351" s="78"/>
    </row>
    <row r="352" spans="7:9" ht="12.75">
      <c r="G352" s="187"/>
      <c r="I352" s="78"/>
    </row>
    <row r="353" spans="7:9" ht="12.75">
      <c r="G353" s="187"/>
      <c r="I353" s="78"/>
    </row>
    <row r="354" spans="7:9" ht="12.75">
      <c r="G354" s="187"/>
      <c r="I354" s="78"/>
    </row>
    <row r="355" spans="7:9" ht="12.75">
      <c r="G355" s="187"/>
      <c r="I355" s="78"/>
    </row>
    <row r="356" spans="7:9" ht="12.75">
      <c r="G356" s="187"/>
      <c r="I356" s="78"/>
    </row>
    <row r="357" spans="7:9" ht="12.75">
      <c r="G357" s="187"/>
      <c r="I357" s="78"/>
    </row>
    <row r="358" spans="7:9" ht="12.75">
      <c r="G358" s="187"/>
      <c r="I358" s="78"/>
    </row>
    <row r="359" spans="7:9" ht="12.75">
      <c r="G359" s="187"/>
      <c r="I359" s="78"/>
    </row>
    <row r="360" spans="7:9" ht="12.75">
      <c r="G360" s="187"/>
      <c r="I360" s="78"/>
    </row>
    <row r="361" spans="7:9" ht="12.75">
      <c r="G361" s="187"/>
      <c r="I361" s="78"/>
    </row>
    <row r="362" spans="7:9" ht="12.75">
      <c r="G362" s="187"/>
      <c r="I362" s="78"/>
    </row>
    <row r="363" spans="7:9" ht="12.75">
      <c r="G363" s="187"/>
      <c r="I363" s="78"/>
    </row>
    <row r="364" spans="7:9" ht="12.75">
      <c r="G364" s="187"/>
      <c r="I364" s="78"/>
    </row>
    <row r="365" spans="7:9" ht="12.75">
      <c r="G365" s="187"/>
      <c r="I365" s="78"/>
    </row>
    <row r="366" spans="7:9" ht="12.75">
      <c r="G366" s="187"/>
      <c r="I366" s="78"/>
    </row>
    <row r="367" spans="7:9" ht="12.75">
      <c r="G367" s="187"/>
      <c r="I367" s="78"/>
    </row>
    <row r="368" spans="7:9" ht="12.75">
      <c r="G368" s="187"/>
      <c r="I368" s="78"/>
    </row>
    <row r="369" spans="7:9" ht="12.75">
      <c r="G369" s="187"/>
      <c r="I369" s="78"/>
    </row>
    <row r="370" spans="7:9" ht="12.75">
      <c r="G370" s="187"/>
      <c r="I370" s="78"/>
    </row>
    <row r="371" spans="7:9" ht="12.75">
      <c r="G371" s="187"/>
      <c r="I371" s="78"/>
    </row>
    <row r="372" spans="7:9" ht="12.75">
      <c r="G372" s="187"/>
      <c r="I372" s="78"/>
    </row>
    <row r="373" spans="7:9" ht="12.75">
      <c r="G373" s="187"/>
      <c r="I373" s="78"/>
    </row>
    <row r="374" spans="7:9" ht="12.75">
      <c r="G374" s="187"/>
      <c r="I374" s="78"/>
    </row>
    <row r="375" spans="7:9" ht="12.75">
      <c r="G375" s="187"/>
      <c r="I375" s="78"/>
    </row>
    <row r="376" spans="7:9" ht="12.75">
      <c r="G376" s="187"/>
      <c r="I376" s="78"/>
    </row>
    <row r="377" spans="7:9" ht="12.75">
      <c r="G377" s="187"/>
      <c r="I377" s="78"/>
    </row>
    <row r="378" spans="7:9" ht="12.75">
      <c r="G378" s="187"/>
      <c r="I378" s="78"/>
    </row>
    <row r="379" spans="7:9" ht="12.75">
      <c r="G379" s="187"/>
      <c r="I379" s="78"/>
    </row>
    <row r="380" spans="7:9" ht="12.75">
      <c r="G380" s="187"/>
      <c r="I380" s="78"/>
    </row>
    <row r="381" spans="7:9" ht="12.75">
      <c r="G381" s="187"/>
      <c r="I381" s="78"/>
    </row>
    <row r="382" spans="7:9" ht="12.75">
      <c r="G382" s="187"/>
      <c r="I382" s="78"/>
    </row>
    <row r="383" spans="7:9" ht="12.75">
      <c r="G383" s="187"/>
      <c r="I383" s="78"/>
    </row>
    <row r="384" spans="7:9" ht="12.75">
      <c r="G384" s="187"/>
      <c r="I384" s="78"/>
    </row>
    <row r="385" spans="7:9" ht="12.75">
      <c r="G385" s="187"/>
      <c r="I385" s="78"/>
    </row>
    <row r="386" spans="7:9" ht="12.75">
      <c r="G386" s="187"/>
      <c r="I386" s="78"/>
    </row>
    <row r="387" spans="7:9" ht="12.75">
      <c r="G387" s="187"/>
      <c r="I387" s="78"/>
    </row>
    <row r="388" spans="7:9" ht="12.75">
      <c r="G388" s="187"/>
      <c r="I388" s="78"/>
    </row>
    <row r="389" spans="7:9" ht="12.75">
      <c r="G389" s="187"/>
      <c r="I389" s="78"/>
    </row>
    <row r="390" spans="7:9" ht="12.75">
      <c r="G390" s="187"/>
      <c r="I390" s="78"/>
    </row>
    <row r="391" spans="7:9" ht="12.75">
      <c r="G391" s="187"/>
      <c r="I391" s="78"/>
    </row>
    <row r="392" spans="7:9" ht="12.75">
      <c r="G392" s="187"/>
      <c r="I392" s="78"/>
    </row>
    <row r="393" spans="7:9" ht="12.75">
      <c r="G393" s="187"/>
      <c r="I393" s="78"/>
    </row>
    <row r="394" spans="7:9" ht="12.75">
      <c r="G394" s="187"/>
      <c r="I394" s="78"/>
    </row>
    <row r="395" spans="7:9" ht="12.75">
      <c r="G395" s="187"/>
      <c r="I395" s="78"/>
    </row>
    <row r="396" spans="7:9" ht="12.75">
      <c r="G396" s="187"/>
      <c r="I396" s="78"/>
    </row>
    <row r="397" spans="7:9" ht="12.75">
      <c r="G397" s="187"/>
      <c r="I397" s="78"/>
    </row>
    <row r="398" spans="7:9" ht="12.75">
      <c r="G398" s="187"/>
      <c r="I398" s="78"/>
    </row>
    <row r="399" spans="7:9" ht="12.75">
      <c r="G399" s="187"/>
      <c r="I399" s="78"/>
    </row>
    <row r="400" spans="7:9" ht="12.75">
      <c r="G400" s="187"/>
      <c r="I400" s="78"/>
    </row>
    <row r="401" spans="7:9" ht="12.75">
      <c r="G401" s="187"/>
      <c r="I401" s="78"/>
    </row>
    <row r="402" spans="7:9" ht="12.75">
      <c r="G402" s="187"/>
      <c r="I402" s="78"/>
    </row>
    <row r="403" spans="7:9" ht="12.75">
      <c r="G403" s="187"/>
      <c r="I403" s="78"/>
    </row>
    <row r="404" spans="7:9" ht="12.75">
      <c r="G404" s="187"/>
      <c r="I404" s="78"/>
    </row>
    <row r="405" spans="7:9" ht="12.75">
      <c r="G405" s="187"/>
      <c r="I405" s="78"/>
    </row>
    <row r="406" spans="7:9" ht="12.75">
      <c r="G406" s="187"/>
      <c r="I406" s="78"/>
    </row>
    <row r="407" spans="7:9" ht="12.75">
      <c r="G407" s="187"/>
      <c r="I407" s="78"/>
    </row>
    <row r="408" spans="7:9" ht="12.75">
      <c r="G408" s="187"/>
      <c r="I408" s="78"/>
    </row>
    <row r="409" spans="7:9" ht="12.75">
      <c r="G409" s="187"/>
      <c r="I409" s="78"/>
    </row>
    <row r="410" spans="7:9" ht="12.75">
      <c r="G410" s="187"/>
      <c r="I410" s="78"/>
    </row>
    <row r="411" spans="7:9" ht="12.75">
      <c r="G411" s="187"/>
      <c r="I411" s="78"/>
    </row>
    <row r="412" spans="7:9" ht="12.75">
      <c r="G412" s="187"/>
      <c r="I412" s="78"/>
    </row>
    <row r="413" spans="7:9" ht="12.75">
      <c r="G413" s="187"/>
      <c r="I413" s="78"/>
    </row>
    <row r="414" spans="7:9" ht="12.75">
      <c r="G414" s="187"/>
      <c r="I414" s="78"/>
    </row>
    <row r="415" spans="7:9" ht="12.75">
      <c r="G415" s="187"/>
      <c r="I415" s="78"/>
    </row>
    <row r="416" spans="7:9" ht="12.75">
      <c r="G416" s="187"/>
      <c r="I416" s="78"/>
    </row>
    <row r="417" spans="7:9" ht="12.75">
      <c r="G417" s="187"/>
      <c r="I417" s="78"/>
    </row>
    <row r="418" spans="7:9" ht="12.75">
      <c r="G418" s="187"/>
      <c r="I418" s="78"/>
    </row>
    <row r="419" spans="7:9" ht="12.75">
      <c r="G419" s="187"/>
      <c r="I419" s="78"/>
    </row>
    <row r="420" spans="7:9" ht="12.75">
      <c r="G420" s="187"/>
      <c r="I420" s="78"/>
    </row>
    <row r="421" spans="7:9" ht="12.75">
      <c r="G421" s="187"/>
      <c r="I421" s="78"/>
    </row>
    <row r="422" spans="7:9" ht="12.75">
      <c r="G422" s="187"/>
      <c r="I422" s="78"/>
    </row>
    <row r="423" spans="7:9" ht="12.75">
      <c r="G423" s="187"/>
      <c r="I423" s="78"/>
    </row>
    <row r="424" spans="7:9" ht="12.75">
      <c r="G424" s="187"/>
      <c r="I424" s="78"/>
    </row>
    <row r="425" spans="7:9" ht="12.75">
      <c r="G425" s="187"/>
      <c r="I425" s="78"/>
    </row>
    <row r="426" spans="7:9" ht="12.75">
      <c r="G426" s="187"/>
      <c r="I426" s="78"/>
    </row>
    <row r="427" spans="7:9" ht="12.75">
      <c r="G427" s="187"/>
      <c r="I427" s="78"/>
    </row>
    <row r="428" spans="7:9" ht="12.75">
      <c r="G428" s="187"/>
      <c r="I428" s="78"/>
    </row>
    <row r="429" spans="7:9" ht="12.75">
      <c r="G429" s="187"/>
      <c r="I429" s="78"/>
    </row>
    <row r="430" spans="7:9" ht="12.75">
      <c r="G430" s="187"/>
      <c r="I430" s="78"/>
    </row>
    <row r="431" spans="7:9" ht="12.75">
      <c r="G431" s="187"/>
      <c r="I431" s="78"/>
    </row>
    <row r="432" spans="7:9" ht="12.75">
      <c r="G432" s="187"/>
      <c r="I432" s="78"/>
    </row>
    <row r="433" spans="7:9" ht="12.75">
      <c r="G433" s="187"/>
      <c r="I433" s="78"/>
    </row>
    <row r="434" spans="7:9" ht="12.75">
      <c r="G434" s="187"/>
      <c r="I434" s="78"/>
    </row>
    <row r="435" spans="7:9" ht="12.75">
      <c r="G435" s="187"/>
      <c r="I435" s="78"/>
    </row>
    <row r="436" spans="7:9" ht="12.75">
      <c r="G436" s="187"/>
      <c r="I436" s="78"/>
    </row>
    <row r="437" spans="7:9" ht="12.75">
      <c r="G437" s="187"/>
      <c r="I437" s="78"/>
    </row>
    <row r="438" spans="7:9" ht="12.75">
      <c r="G438" s="187"/>
      <c r="I438" s="78"/>
    </row>
    <row r="439" spans="7:9" ht="12.75">
      <c r="G439" s="187"/>
      <c r="I439" s="78"/>
    </row>
    <row r="440" spans="7:9" ht="12.75">
      <c r="G440" s="187"/>
      <c r="I440" s="78"/>
    </row>
    <row r="441" spans="7:9" ht="12.75">
      <c r="G441" s="187"/>
      <c r="I441" s="78"/>
    </row>
    <row r="442" spans="7:9" ht="12.75">
      <c r="G442" s="187"/>
      <c r="I442" s="78"/>
    </row>
    <row r="443" spans="7:9" ht="12.75">
      <c r="G443" s="187"/>
      <c r="I443" s="78"/>
    </row>
    <row r="444" spans="7:9" ht="12.75">
      <c r="G444" s="187"/>
      <c r="I444" s="78"/>
    </row>
    <row r="445" spans="7:9" ht="12.75">
      <c r="G445" s="187"/>
      <c r="I445" s="78"/>
    </row>
    <row r="446" spans="7:9" ht="12.75">
      <c r="G446" s="187"/>
      <c r="I446" s="78"/>
    </row>
    <row r="447" spans="7:9" ht="12.75">
      <c r="G447" s="187"/>
      <c r="I447" s="78"/>
    </row>
    <row r="448" spans="7:9" ht="12.75">
      <c r="G448" s="187"/>
      <c r="I448" s="78"/>
    </row>
    <row r="449" spans="7:9" ht="12.75">
      <c r="G449" s="187"/>
      <c r="I449" s="78"/>
    </row>
    <row r="450" spans="7:9" ht="12.75">
      <c r="G450" s="187"/>
      <c r="I450" s="78"/>
    </row>
    <row r="451" spans="7:9" ht="12.75">
      <c r="G451" s="187"/>
      <c r="I451" s="78"/>
    </row>
    <row r="452" spans="7:9" ht="12.75">
      <c r="G452" s="187"/>
      <c r="I452" s="78"/>
    </row>
    <row r="453" spans="7:9" ht="12.75">
      <c r="G453" s="187"/>
      <c r="I453" s="78"/>
    </row>
    <row r="454" spans="7:9" ht="12.75">
      <c r="G454" s="187"/>
      <c r="I454" s="78"/>
    </row>
    <row r="455" spans="7:9" ht="12.75">
      <c r="G455" s="187"/>
      <c r="I455" s="78"/>
    </row>
    <row r="456" spans="7:9" ht="12.75">
      <c r="G456" s="187"/>
      <c r="I456" s="78"/>
    </row>
    <row r="457" spans="7:9" ht="12.75">
      <c r="G457" s="187"/>
      <c r="I457" s="78"/>
    </row>
    <row r="458" spans="7:9" ht="12.75">
      <c r="G458" s="187"/>
      <c r="I458" s="78"/>
    </row>
    <row r="459" spans="7:9" ht="12.75">
      <c r="G459" s="187"/>
      <c r="I459" s="78"/>
    </row>
    <row r="460" spans="7:9" ht="12.75">
      <c r="G460" s="187"/>
      <c r="I460" s="78"/>
    </row>
    <row r="461" spans="7:9" ht="12.75">
      <c r="G461" s="187"/>
      <c r="I461" s="78"/>
    </row>
    <row r="462" spans="7:9" ht="12.75">
      <c r="G462" s="187"/>
      <c r="I462" s="78"/>
    </row>
    <row r="463" spans="7:9" ht="12.75">
      <c r="G463" s="187"/>
      <c r="I463" s="78"/>
    </row>
    <row r="464" spans="7:9" ht="12.75">
      <c r="G464" s="187"/>
      <c r="I464" s="78"/>
    </row>
    <row r="465" spans="7:9" ht="12.75">
      <c r="G465" s="187"/>
      <c r="I465" s="78"/>
    </row>
    <row r="466" spans="7:9" ht="12.75">
      <c r="G466" s="187"/>
      <c r="I466" s="78"/>
    </row>
    <row r="467" spans="7:9" ht="12.75">
      <c r="G467" s="187"/>
      <c r="I467" s="78"/>
    </row>
    <row r="468" spans="7:9" ht="12.75">
      <c r="G468" s="187"/>
      <c r="I468" s="78"/>
    </row>
    <row r="469" spans="7:9" ht="12.75">
      <c r="G469" s="187"/>
      <c r="I469" s="78"/>
    </row>
    <row r="470" spans="7:9" ht="12.75">
      <c r="G470" s="187"/>
      <c r="I470" s="78"/>
    </row>
    <row r="471" spans="7:9" ht="12.75">
      <c r="G471" s="187"/>
      <c r="I471" s="78"/>
    </row>
    <row r="472" spans="7:9" ht="12.75">
      <c r="G472" s="187"/>
      <c r="I472" s="78"/>
    </row>
    <row r="473" spans="7:9" ht="12.75">
      <c r="G473" s="187"/>
      <c r="I473" s="78"/>
    </row>
    <row r="474" spans="7:9" ht="12.75">
      <c r="G474" s="187"/>
      <c r="I474" s="78"/>
    </row>
    <row r="475" spans="7:9" ht="12.75">
      <c r="G475" s="187"/>
      <c r="I475" s="78"/>
    </row>
    <row r="476" spans="7:9" ht="12.75">
      <c r="G476" s="187"/>
      <c r="I476" s="78"/>
    </row>
    <row r="477" spans="7:9" ht="12.75">
      <c r="G477" s="187"/>
      <c r="I477" s="78"/>
    </row>
    <row r="478" spans="7:9" ht="12.75">
      <c r="G478" s="187"/>
      <c r="I478" s="78"/>
    </row>
    <row r="479" spans="7:9" ht="12.75">
      <c r="G479" s="187"/>
      <c r="I479" s="78"/>
    </row>
    <row r="480" spans="7:9" ht="12.75">
      <c r="G480" s="187"/>
      <c r="I480" s="78"/>
    </row>
    <row r="481" spans="7:9" ht="12.75">
      <c r="G481" s="187"/>
      <c r="I481" s="78"/>
    </row>
    <row r="482" spans="7:9" ht="12.75">
      <c r="G482" s="187"/>
      <c r="I482" s="78"/>
    </row>
    <row r="483" spans="7:9" ht="12.75">
      <c r="G483" s="187"/>
      <c r="I483" s="78"/>
    </row>
    <row r="484" spans="7:9" ht="12.75">
      <c r="G484" s="187"/>
      <c r="I484" s="78"/>
    </row>
    <row r="485" spans="7:9" ht="12.75">
      <c r="G485" s="187"/>
      <c r="I485" s="78"/>
    </row>
    <row r="486" spans="7:9" ht="12.75">
      <c r="G486" s="187"/>
      <c r="I486" s="78"/>
    </row>
    <row r="487" spans="7:9" ht="12.75">
      <c r="G487" s="187"/>
      <c r="I487" s="78"/>
    </row>
    <row r="488" spans="7:9" ht="12.75">
      <c r="G488" s="187"/>
      <c r="I488" s="78"/>
    </row>
    <row r="489" spans="7:9" ht="12.75">
      <c r="G489" s="187"/>
      <c r="I489" s="78"/>
    </row>
    <row r="490" spans="7:9" ht="12.75">
      <c r="G490" s="187"/>
      <c r="I490" s="78"/>
    </row>
    <row r="491" spans="7:9" ht="12.75">
      <c r="G491" s="187"/>
      <c r="I491" s="78"/>
    </row>
    <row r="492" spans="7:9" ht="12.75">
      <c r="G492" s="187"/>
      <c r="I492" s="78"/>
    </row>
    <row r="493" spans="7:9" ht="12.75">
      <c r="G493" s="187"/>
      <c r="I493" s="78"/>
    </row>
    <row r="494" spans="7:9" ht="12.75">
      <c r="G494" s="187"/>
      <c r="I494" s="78"/>
    </row>
    <row r="495" spans="7:9" ht="12.75">
      <c r="G495" s="187"/>
      <c r="I495" s="78"/>
    </row>
    <row r="496" spans="7:9" ht="12.75">
      <c r="G496" s="187"/>
      <c r="I496" s="78"/>
    </row>
    <row r="497" spans="7:9" ht="12.75">
      <c r="G497" s="187"/>
      <c r="I497" s="78"/>
    </row>
    <row r="498" spans="7:9" ht="12.75">
      <c r="G498" s="187"/>
      <c r="I498" s="78"/>
    </row>
    <row r="499" spans="7:9" ht="12.75">
      <c r="G499" s="187"/>
      <c r="I499" s="78"/>
    </row>
    <row r="500" spans="7:9" ht="12.75">
      <c r="G500" s="187"/>
      <c r="I500" s="78"/>
    </row>
    <row r="501" spans="7:9" ht="12.75">
      <c r="G501" s="187"/>
      <c r="I501" s="78"/>
    </row>
    <row r="502" spans="7:9" ht="12.75">
      <c r="G502" s="187"/>
      <c r="I502" s="78"/>
    </row>
    <row r="503" spans="7:9" ht="12.75">
      <c r="G503" s="187"/>
      <c r="I503" s="78"/>
    </row>
    <row r="504" spans="7:9" ht="12.75">
      <c r="G504" s="187"/>
      <c r="I504" s="78"/>
    </row>
    <row r="505" spans="7:9" ht="12.75">
      <c r="G505" s="187"/>
      <c r="I505" s="78"/>
    </row>
    <row r="506" spans="7:9" ht="12.75">
      <c r="G506" s="187"/>
      <c r="I506" s="78"/>
    </row>
    <row r="507" spans="7:9" ht="12.75">
      <c r="G507" s="187"/>
      <c r="I507" s="78"/>
    </row>
    <row r="508" spans="7:9" ht="12.75">
      <c r="G508" s="187"/>
      <c r="I508" s="78"/>
    </row>
    <row r="509" spans="7:9" ht="12.75">
      <c r="G509" s="187"/>
      <c r="I509" s="78"/>
    </row>
    <row r="510" spans="7:9" ht="12.75">
      <c r="G510" s="187"/>
      <c r="I510" s="78"/>
    </row>
    <row r="511" spans="7:9" ht="12.75">
      <c r="G511" s="187"/>
      <c r="I511" s="78"/>
    </row>
    <row r="512" spans="7:9" ht="12.75">
      <c r="G512" s="187"/>
      <c r="I512" s="78"/>
    </row>
    <row r="513" spans="7:9" ht="12.75">
      <c r="G513" s="187"/>
      <c r="I513" s="78"/>
    </row>
    <row r="514" spans="7:9" ht="12.75">
      <c r="G514" s="187"/>
      <c r="I514" s="78"/>
    </row>
    <row r="515" spans="7:9" ht="12.75">
      <c r="G515" s="187"/>
      <c r="I515" s="78"/>
    </row>
    <row r="516" spans="7:9" ht="12.75">
      <c r="G516" s="187"/>
      <c r="I516" s="78"/>
    </row>
    <row r="517" spans="7:9" ht="12.75">
      <c r="G517" s="187"/>
      <c r="I517" s="78"/>
    </row>
    <row r="518" spans="7:9" ht="12.75">
      <c r="G518" s="187"/>
      <c r="I518" s="78"/>
    </row>
    <row r="519" spans="7:9" ht="12.75">
      <c r="G519" s="187"/>
      <c r="I519" s="78"/>
    </row>
    <row r="520" spans="7:9" ht="12.75">
      <c r="G520" s="187"/>
      <c r="I520" s="78"/>
    </row>
    <row r="521" spans="7:9" ht="12.75">
      <c r="G521" s="187"/>
      <c r="I521" s="78"/>
    </row>
    <row r="522" spans="7:9" ht="12.75">
      <c r="G522" s="187"/>
      <c r="I522" s="78"/>
    </row>
    <row r="523" spans="7:9" ht="12.75">
      <c r="G523" s="187"/>
      <c r="I523" s="78"/>
    </row>
    <row r="524" spans="7:9" ht="12.75">
      <c r="G524" s="187"/>
      <c r="I524" s="78"/>
    </row>
    <row r="525" spans="7:9" ht="12.75">
      <c r="G525" s="187"/>
      <c r="I525" s="78"/>
    </row>
    <row r="526" spans="7:9" ht="12.75">
      <c r="G526" s="187"/>
      <c r="I526" s="78"/>
    </row>
    <row r="527" spans="7:9" ht="12.75">
      <c r="G527" s="187"/>
      <c r="I527" s="78"/>
    </row>
    <row r="528" spans="7:9" ht="12.75">
      <c r="G528" s="187"/>
      <c r="I528" s="78"/>
    </row>
    <row r="529" spans="7:9" ht="12.75">
      <c r="G529" s="187"/>
      <c r="I529" s="78"/>
    </row>
    <row r="530" spans="7:9" ht="12.75">
      <c r="G530" s="187"/>
      <c r="I530" s="78"/>
    </row>
    <row r="531" spans="7:9" ht="12.75">
      <c r="G531" s="187"/>
      <c r="I531" s="78"/>
    </row>
    <row r="532" spans="7:9" ht="12.75">
      <c r="G532" s="187"/>
      <c r="I532" s="78"/>
    </row>
    <row r="533" spans="7:9" ht="12.75">
      <c r="G533" s="187"/>
      <c r="I533" s="78"/>
    </row>
    <row r="534" spans="7:9" ht="12.75">
      <c r="G534" s="187"/>
      <c r="I534" s="78"/>
    </row>
    <row r="535" spans="7:9" ht="12.75">
      <c r="G535" s="187"/>
      <c r="I535" s="78"/>
    </row>
    <row r="536" spans="7:9" ht="12.75">
      <c r="G536" s="187"/>
      <c r="I536" s="78"/>
    </row>
    <row r="537" spans="7:9" ht="12.75">
      <c r="G537" s="187"/>
      <c r="I537" s="78"/>
    </row>
    <row r="538" spans="7:9" ht="12.75">
      <c r="G538" s="187"/>
      <c r="I538" s="78"/>
    </row>
    <row r="539" spans="7:9" ht="12.75">
      <c r="G539" s="187"/>
      <c r="I539" s="78"/>
    </row>
    <row r="540" spans="7:9" ht="12.75">
      <c r="G540" s="187"/>
      <c r="I540" s="78"/>
    </row>
    <row r="541" spans="7:9" ht="12.75">
      <c r="G541" s="187"/>
      <c r="I541" s="78"/>
    </row>
    <row r="542" spans="7:9" ht="12.75">
      <c r="G542" s="187"/>
      <c r="I542" s="78"/>
    </row>
    <row r="543" spans="7:9" ht="12.75">
      <c r="G543" s="187"/>
      <c r="I543" s="78"/>
    </row>
    <row r="544" spans="7:9" ht="12.75">
      <c r="G544" s="187"/>
      <c r="I544" s="78"/>
    </row>
    <row r="545" spans="7:9" ht="12.75">
      <c r="G545" s="187"/>
      <c r="I545" s="78"/>
    </row>
    <row r="546" spans="7:9" ht="12.75">
      <c r="G546" s="187"/>
      <c r="I546" s="78"/>
    </row>
    <row r="547" spans="7:9" ht="12.75">
      <c r="G547" s="187"/>
      <c r="I547" s="78"/>
    </row>
    <row r="548" spans="7:9" ht="12.75">
      <c r="G548" s="187"/>
      <c r="I548" s="78"/>
    </row>
    <row r="549" spans="7:9" ht="12.75">
      <c r="G549" s="187"/>
      <c r="I549" s="78"/>
    </row>
    <row r="550" spans="7:9" ht="12.75">
      <c r="G550" s="187"/>
      <c r="I550" s="78"/>
    </row>
    <row r="551" spans="7:9" ht="12.75">
      <c r="G551" s="187"/>
      <c r="I551" s="78"/>
    </row>
    <row r="552" spans="7:9" ht="12.75">
      <c r="G552" s="187"/>
      <c r="I552" s="78"/>
    </row>
    <row r="553" spans="7:9" ht="12.75">
      <c r="G553" s="187"/>
      <c r="I553" s="78"/>
    </row>
    <row r="554" spans="7:9" ht="12.75">
      <c r="G554" s="187"/>
      <c r="I554" s="78"/>
    </row>
    <row r="555" spans="7:9" ht="12.75">
      <c r="G555" s="187"/>
      <c r="I555" s="78"/>
    </row>
    <row r="556" spans="7:9" ht="12.75">
      <c r="G556" s="187"/>
      <c r="I556" s="78"/>
    </row>
    <row r="557" spans="7:9" ht="12.75">
      <c r="G557" s="187"/>
      <c r="I557" s="78"/>
    </row>
    <row r="558" spans="7:9" ht="12.75">
      <c r="G558" s="187"/>
      <c r="I558" s="78"/>
    </row>
    <row r="559" spans="7:9" ht="12.75">
      <c r="G559" s="187"/>
      <c r="I559" s="78"/>
    </row>
    <row r="560" spans="7:9" ht="12.75">
      <c r="G560" s="187"/>
      <c r="I560" s="78"/>
    </row>
    <row r="561" spans="7:9" ht="12.75">
      <c r="G561" s="187"/>
      <c r="I561" s="78"/>
    </row>
    <row r="562" spans="7:9" ht="12.75">
      <c r="G562" s="187"/>
      <c r="I562" s="78"/>
    </row>
    <row r="563" spans="7:9" ht="12.75">
      <c r="G563" s="187"/>
      <c r="I563" s="78"/>
    </row>
    <row r="564" spans="7:9" ht="12.75">
      <c r="G564" s="187"/>
      <c r="I564" s="78"/>
    </row>
    <row r="565" spans="7:9" ht="12.75">
      <c r="G565" s="187"/>
      <c r="I565" s="78"/>
    </row>
    <row r="566" spans="7:9" ht="12.75">
      <c r="G566" s="187"/>
      <c r="I566" s="78"/>
    </row>
    <row r="567" spans="7:9" ht="12.75">
      <c r="G567" s="187"/>
      <c r="I567" s="78"/>
    </row>
    <row r="568" spans="7:9" ht="12.75">
      <c r="G568" s="187"/>
      <c r="I568" s="78"/>
    </row>
    <row r="569" spans="7:9" ht="12.75">
      <c r="G569" s="187"/>
      <c r="I569" s="78"/>
    </row>
    <row r="570" spans="7:9" ht="12.75">
      <c r="G570" s="187"/>
      <c r="I570" s="78"/>
    </row>
    <row r="571" spans="7:9" ht="12.75">
      <c r="G571" s="187"/>
      <c r="I571" s="78"/>
    </row>
    <row r="572" spans="7:9" ht="12.75">
      <c r="G572" s="187"/>
      <c r="I572" s="78"/>
    </row>
    <row r="573" spans="7:9" ht="12.75">
      <c r="G573" s="187"/>
      <c r="I573" s="78"/>
    </row>
    <row r="574" spans="7:9" ht="12.75">
      <c r="G574" s="187"/>
      <c r="I574" s="78"/>
    </row>
    <row r="575" spans="7:9" ht="12.75">
      <c r="G575" s="187"/>
      <c r="I575" s="78"/>
    </row>
    <row r="576" spans="7:9" ht="12.75">
      <c r="G576" s="187"/>
      <c r="I576" s="78"/>
    </row>
    <row r="577" spans="7:9" ht="12.75">
      <c r="G577" s="187"/>
      <c r="I577" s="78"/>
    </row>
    <row r="578" spans="7:9" ht="12.75">
      <c r="G578" s="187"/>
      <c r="I578" s="78"/>
    </row>
    <row r="579" spans="7:9" ht="12.75">
      <c r="G579" s="187"/>
      <c r="I579" s="78"/>
    </row>
    <row r="580" spans="7:9" ht="12.75">
      <c r="G580" s="187"/>
      <c r="I580" s="78"/>
    </row>
    <row r="581" spans="7:9" ht="12.75">
      <c r="G581" s="187"/>
      <c r="I581" s="78"/>
    </row>
    <row r="582" spans="7:9" ht="12.75">
      <c r="G582" s="187"/>
      <c r="I582" s="78"/>
    </row>
    <row r="583" spans="7:9" ht="12.75">
      <c r="G583" s="187"/>
      <c r="I583" s="78"/>
    </row>
    <row r="584" spans="7:9" ht="12.75">
      <c r="G584" s="187"/>
      <c r="I584" s="78"/>
    </row>
    <row r="585" spans="7:9" ht="12.75">
      <c r="G585" s="187"/>
      <c r="I585" s="78"/>
    </row>
    <row r="586" spans="7:9" ht="12.75">
      <c r="G586" s="187"/>
      <c r="I586" s="78"/>
    </row>
    <row r="587" spans="7:9" ht="12.75">
      <c r="G587" s="187"/>
      <c r="I587" s="78"/>
    </row>
    <row r="588" spans="7:9" ht="12.75">
      <c r="G588" s="187"/>
      <c r="I588" s="78"/>
    </row>
    <row r="589" spans="7:9" ht="12.75">
      <c r="G589" s="187"/>
      <c r="I589" s="78"/>
    </row>
    <row r="590" spans="7:9" ht="12.75">
      <c r="G590" s="187"/>
      <c r="I590" s="78"/>
    </row>
    <row r="591" spans="7:9" ht="12.75">
      <c r="G591" s="187"/>
      <c r="I591" s="78"/>
    </row>
    <row r="592" spans="7:9" ht="12.75">
      <c r="G592" s="187"/>
      <c r="I592" s="78"/>
    </row>
    <row r="593" spans="7:9" ht="12.75">
      <c r="G593" s="187"/>
      <c r="I593" s="78"/>
    </row>
    <row r="594" spans="7:9" ht="12.75">
      <c r="G594" s="187"/>
      <c r="I594" s="78"/>
    </row>
    <row r="595" spans="7:9" ht="12.75">
      <c r="G595" s="187"/>
      <c r="I595" s="78"/>
    </row>
    <row r="596" spans="7:9" ht="12.75">
      <c r="G596" s="187"/>
      <c r="I596" s="78"/>
    </row>
    <row r="597" spans="7:9" ht="12.75">
      <c r="G597" s="187"/>
      <c r="I597" s="78"/>
    </row>
    <row r="598" spans="7:9" ht="12.75">
      <c r="G598" s="187"/>
      <c r="I598" s="78"/>
    </row>
    <row r="599" spans="7:9" ht="12.75">
      <c r="G599" s="187"/>
      <c r="I599" s="78"/>
    </row>
    <row r="600" spans="7:9" ht="12.75">
      <c r="G600" s="187"/>
      <c r="I600" s="78"/>
    </row>
    <row r="601" spans="7:9" ht="12.75">
      <c r="G601" s="187"/>
      <c r="I601" s="78"/>
    </row>
    <row r="602" spans="7:9" ht="12.75">
      <c r="G602" s="187"/>
      <c r="I602" s="78"/>
    </row>
    <row r="603" spans="7:9" ht="12.75">
      <c r="G603" s="187"/>
      <c r="I603" s="78"/>
    </row>
    <row r="604" spans="7:9" ht="12.75">
      <c r="G604" s="187"/>
      <c r="I604" s="78"/>
    </row>
    <row r="605" spans="7:9" ht="12.75">
      <c r="G605" s="187"/>
      <c r="I605" s="78"/>
    </row>
    <row r="606" spans="7:9" ht="12.75">
      <c r="G606" s="187"/>
      <c r="I606" s="78"/>
    </row>
    <row r="607" spans="7:9" ht="12.75">
      <c r="G607" s="187"/>
      <c r="I607" s="78"/>
    </row>
    <row r="608" spans="7:9" ht="12.75">
      <c r="G608" s="187"/>
      <c r="I608" s="78"/>
    </row>
    <row r="609" spans="7:9" ht="12.75">
      <c r="G609" s="187"/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  <row r="660" ht="12.75">
      <c r="I660" s="78"/>
    </row>
    <row r="661" ht="12.75">
      <c r="I661" s="78"/>
    </row>
    <row r="662" ht="12.75">
      <c r="I662" s="78"/>
    </row>
    <row r="663" ht="12.75">
      <c r="I663" s="78"/>
    </row>
  </sheetData>
  <printOptions/>
  <pageMargins left="0.75" right="0.75" top="0.31" bottom="0.34" header="0.17" footer="0.17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46">
      <selection activeCell="J188" sqref="J188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149</v>
      </c>
    </row>
    <row r="3" spans="1:6" ht="12.75">
      <c r="A3" s="20" t="s">
        <v>255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193</v>
      </c>
    </row>
    <row r="7" ht="12.75">
      <c r="A7" s="1"/>
    </row>
    <row r="8" spans="1:6" s="1" customFormat="1" ht="12.75">
      <c r="A8" s="205" t="s">
        <v>256</v>
      </c>
      <c r="B8" s="205"/>
      <c r="C8" s="205"/>
      <c r="D8" s="205"/>
      <c r="E8" s="205"/>
      <c r="F8" s="205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38625</v>
      </c>
      <c r="D14" s="16">
        <v>38260</v>
      </c>
      <c r="E14" s="16">
        <f>+C14</f>
        <v>38625</v>
      </c>
      <c r="F14" s="16">
        <f>+D14</f>
        <v>38260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6"/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40</v>
      </c>
      <c r="C18" s="17">
        <v>77099</v>
      </c>
      <c r="D18" s="118">
        <f>F18</f>
        <v>51565</v>
      </c>
      <c r="E18" s="17">
        <v>77099</v>
      </c>
      <c r="F18" s="118">
        <v>51565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205</v>
      </c>
      <c r="C20" s="17">
        <f>+E20</f>
        <v>-73878</v>
      </c>
      <c r="D20" s="118">
        <f>F20</f>
        <v>-48264</v>
      </c>
      <c r="E20" s="17">
        <v>-73878</v>
      </c>
      <c r="F20" s="118">
        <v>-48264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206</v>
      </c>
      <c r="C22" s="17">
        <v>175</v>
      </c>
      <c r="D22" s="118">
        <f>F22</f>
        <v>175</v>
      </c>
      <c r="E22" s="17">
        <f>+C22</f>
        <v>175</v>
      </c>
      <c r="F22" s="17">
        <v>175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7"/>
      <c r="D24" s="119"/>
      <c r="E24" s="117"/>
      <c r="F24" s="119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78</v>
      </c>
      <c r="C26" s="17">
        <f>SUM(C18:C25)</f>
        <v>3396</v>
      </c>
      <c r="D26" s="17">
        <f>SUM(D18:D25)</f>
        <v>3476</v>
      </c>
      <c r="E26" s="17">
        <f>SUM(E18:E25)</f>
        <v>3396</v>
      </c>
      <c r="F26" s="17">
        <f>SUM(F18:F25)</f>
        <v>3476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41</v>
      </c>
      <c r="C28" s="17">
        <v>-103</v>
      </c>
      <c r="D28" s="118">
        <f>F28</f>
        <v>-71</v>
      </c>
      <c r="E28" s="17">
        <v>-103</v>
      </c>
      <c r="F28" s="118">
        <v>-71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207</v>
      </c>
      <c r="C30" s="17">
        <v>90</v>
      </c>
      <c r="D30" s="118">
        <f>F30</f>
        <v>267</v>
      </c>
      <c r="E30" s="17">
        <f>+C30</f>
        <v>90</v>
      </c>
      <c r="F30" s="118">
        <v>267</v>
      </c>
    </row>
    <row r="31" spans="1:6" ht="12.75">
      <c r="A31" s="50"/>
      <c r="B31" s="9"/>
      <c r="C31" s="117"/>
      <c r="D31" s="10"/>
      <c r="E31" s="117"/>
      <c r="F31" s="10"/>
    </row>
    <row r="32" spans="1:6" ht="12.75">
      <c r="A32" s="50"/>
      <c r="B32" s="9" t="s">
        <v>79</v>
      </c>
      <c r="C32" s="17">
        <f>SUM(C25:C31)</f>
        <v>3383</v>
      </c>
      <c r="D32" s="17">
        <f>SUM(D25:D31)</f>
        <v>3672</v>
      </c>
      <c r="E32" s="17">
        <f>SUM(E25:E31)</f>
        <v>3383</v>
      </c>
      <c r="F32" s="17">
        <f>SUM(F25:F31)</f>
        <v>3672</v>
      </c>
    </row>
    <row r="33" spans="1:6" ht="12.75">
      <c r="A33" s="50"/>
      <c r="B33" s="9" t="s">
        <v>80</v>
      </c>
      <c r="C33" s="17"/>
      <c r="D33" s="118"/>
      <c r="E33" s="17"/>
      <c r="F33" s="118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18">
        <v>0</v>
      </c>
      <c r="E35" s="17">
        <v>0</v>
      </c>
      <c r="F35" s="118">
        <v>0</v>
      </c>
    </row>
    <row r="36" spans="1:6" ht="12.75">
      <c r="A36" s="50"/>
      <c r="B36" s="9"/>
      <c r="C36" s="117"/>
      <c r="D36" s="10"/>
      <c r="E36" s="117"/>
      <c r="F36" s="10"/>
    </row>
    <row r="37" spans="1:6" ht="12.75">
      <c r="A37" s="50"/>
      <c r="B37" s="9" t="s">
        <v>81</v>
      </c>
      <c r="C37" s="17">
        <f>SUM(C32:C36)</f>
        <v>3383</v>
      </c>
      <c r="D37" s="17">
        <f>SUM(D32:D36)</f>
        <v>3672</v>
      </c>
      <c r="E37" s="17">
        <f>SUM(E32:E36)</f>
        <v>3383</v>
      </c>
      <c r="F37" s="17">
        <f>SUM(F32:F36)</f>
        <v>3672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82</v>
      </c>
      <c r="C39" s="17">
        <f>+E39</f>
        <v>-869</v>
      </c>
      <c r="D39" s="118">
        <f>F39</f>
        <v>-1047</v>
      </c>
      <c r="E39" s="17">
        <v>-869</v>
      </c>
      <c r="F39" s="118">
        <v>-1047</v>
      </c>
    </row>
    <row r="40" spans="1:6" ht="12.75">
      <c r="A40" s="50"/>
      <c r="B40" s="9"/>
      <c r="C40" s="17"/>
      <c r="D40" s="118"/>
      <c r="E40" s="17"/>
      <c r="F40" s="118"/>
    </row>
    <row r="41" spans="1:6" ht="12.75">
      <c r="A41" s="50"/>
      <c r="B41" s="9"/>
      <c r="C41" s="117"/>
      <c r="D41" s="10"/>
      <c r="E41" s="117"/>
      <c r="F41" s="10"/>
    </row>
    <row r="42" spans="1:6" ht="12.75">
      <c r="A42" s="50"/>
      <c r="B42" s="9" t="s">
        <v>83</v>
      </c>
      <c r="C42" s="17">
        <f>+C37+C39</f>
        <v>2514</v>
      </c>
      <c r="D42" s="17">
        <f>+D37+D39</f>
        <v>2625</v>
      </c>
      <c r="E42" s="17">
        <f>+E37+E39</f>
        <v>2514</v>
      </c>
      <c r="F42" s="17">
        <f>+F37+F39</f>
        <v>2625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63</v>
      </c>
      <c r="C45" s="17">
        <f>+E45</f>
        <v>-68</v>
      </c>
      <c r="D45" s="118">
        <f>F45</f>
        <v>-136</v>
      </c>
      <c r="E45" s="17">
        <v>-68</v>
      </c>
      <c r="F45" s="118">
        <v>-136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84</v>
      </c>
      <c r="C47" s="137">
        <f>SUM(C42:C46)</f>
        <v>2446</v>
      </c>
      <c r="D47" s="137">
        <f>SUM(D42:D46)</f>
        <v>2489</v>
      </c>
      <c r="E47" s="137">
        <f>SUM(E42:E46)</f>
        <v>2446</v>
      </c>
      <c r="F47" s="137">
        <f>SUM(F42:F46)</f>
        <v>2489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/>
      <c r="B50" s="9" t="s">
        <v>85</v>
      </c>
      <c r="C50" s="191">
        <f>+C47/H50*100</f>
        <v>5.287528264281298</v>
      </c>
      <c r="D50" s="191">
        <f>+D47/H50*100</f>
        <v>5.380481541208565</v>
      </c>
      <c r="E50" s="139">
        <f>+E47/H50*100</f>
        <v>5.287528264281298</v>
      </c>
      <c r="F50" s="191">
        <f>+F47/H50*100</f>
        <v>5.380481541208565</v>
      </c>
      <c r="H50" s="190">
        <v>46259.8</v>
      </c>
    </row>
    <row r="51" spans="1:8" ht="12.75">
      <c r="A51" s="50"/>
      <c r="B51" s="9" t="s">
        <v>223</v>
      </c>
      <c r="C51" s="192">
        <f>+C50</f>
        <v>5.287528264281298</v>
      </c>
      <c r="D51" s="192">
        <f>+D50</f>
        <v>5.380481541208565</v>
      </c>
      <c r="E51" s="193">
        <f>+E50</f>
        <v>5.287528264281298</v>
      </c>
      <c r="F51" s="192">
        <f>+F50</f>
        <v>5.380481541208565</v>
      </c>
      <c r="H51" s="190"/>
    </row>
    <row r="52" spans="1:6" ht="12.75">
      <c r="A52" s="51"/>
      <c r="B52" s="11"/>
      <c r="C52" s="117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158</v>
      </c>
      <c r="C55" s="38"/>
      <c r="D55" s="4"/>
      <c r="E55" s="4"/>
      <c r="F55" s="4"/>
    </row>
    <row r="56" spans="1:6" ht="12.75">
      <c r="A56" s="29"/>
      <c r="B56" s="4" t="s">
        <v>257</v>
      </c>
      <c r="C56" s="38"/>
      <c r="D56" s="4"/>
      <c r="E56" s="4"/>
      <c r="F56" s="4"/>
    </row>
    <row r="57" ht="12.75">
      <c r="C57" s="35"/>
    </row>
    <row r="58" spans="1:3" ht="12.75">
      <c r="A58" s="19"/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0"/>
  <sheetViews>
    <sheetView workbookViewId="0" topLeftCell="A11">
      <selection activeCell="J188" sqref="J188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193</v>
      </c>
    </row>
    <row r="2" ht="16.5" customHeight="1">
      <c r="A2" s="21" t="s">
        <v>258</v>
      </c>
    </row>
    <row r="3" ht="12.75">
      <c r="A3" s="1"/>
    </row>
    <row r="4" ht="12.75">
      <c r="A4" s="1" t="s">
        <v>154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38625</v>
      </c>
      <c r="D10" s="23"/>
      <c r="E10" s="16">
        <v>38533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43</v>
      </c>
      <c r="C14" s="17">
        <v>11263</v>
      </c>
      <c r="D14" s="4"/>
      <c r="E14" s="17">
        <v>11318</v>
      </c>
    </row>
    <row r="15" spans="1:5" ht="12.75">
      <c r="A15" s="15"/>
      <c r="B15" s="9" t="s">
        <v>236</v>
      </c>
      <c r="C15" s="17">
        <v>2653</v>
      </c>
      <c r="D15" s="4"/>
      <c r="E15" s="17">
        <v>2689</v>
      </c>
    </row>
    <row r="16" spans="1:5" ht="12.75">
      <c r="A16" s="15"/>
      <c r="B16" s="9" t="s">
        <v>42</v>
      </c>
      <c r="C16" s="17">
        <v>10516</v>
      </c>
      <c r="D16" s="4"/>
      <c r="E16" s="17">
        <v>10516</v>
      </c>
    </row>
    <row r="17" spans="1:5" ht="12.75">
      <c r="A17" s="15"/>
      <c r="B17" s="9" t="s">
        <v>246</v>
      </c>
      <c r="C17" s="17">
        <v>1500</v>
      </c>
      <c r="D17" s="4"/>
      <c r="E17" s="17">
        <v>1500</v>
      </c>
    </row>
    <row r="18" spans="1:5" ht="12.75">
      <c r="A18" s="15"/>
      <c r="B18" s="9"/>
      <c r="C18" s="17"/>
      <c r="D18" s="4"/>
      <c r="E18" s="8"/>
    </row>
    <row r="19" spans="1:5" ht="12.75">
      <c r="A19" s="15"/>
      <c r="B19" s="9" t="s">
        <v>45</v>
      </c>
      <c r="C19" s="17"/>
      <c r="D19" s="4"/>
      <c r="E19" s="8"/>
    </row>
    <row r="20" spans="1:5" ht="12.75">
      <c r="A20" s="15"/>
      <c r="B20" s="28" t="s">
        <v>217</v>
      </c>
      <c r="C20" s="17">
        <v>9326</v>
      </c>
      <c r="D20" s="4"/>
      <c r="E20" s="17">
        <v>12802</v>
      </c>
    </row>
    <row r="21" spans="1:5" ht="12.75">
      <c r="A21" s="15"/>
      <c r="B21" s="28" t="s">
        <v>218</v>
      </c>
      <c r="C21" s="17">
        <v>250</v>
      </c>
      <c r="D21" s="4"/>
      <c r="E21" s="17">
        <v>325</v>
      </c>
    </row>
    <row r="22" spans="1:6" ht="12.75">
      <c r="A22" s="15"/>
      <c r="B22" s="28" t="s">
        <v>44</v>
      </c>
      <c r="C22" s="17">
        <v>70059</v>
      </c>
      <c r="D22" s="4"/>
      <c r="E22" s="17">
        <v>57420</v>
      </c>
      <c r="F22" s="34"/>
    </row>
    <row r="23" spans="1:5" ht="12.75">
      <c r="A23" s="15"/>
      <c r="B23" s="28" t="s">
        <v>56</v>
      </c>
      <c r="C23" s="17">
        <v>55157</v>
      </c>
      <c r="D23" s="4"/>
      <c r="E23" s="17">
        <v>57303</v>
      </c>
    </row>
    <row r="24" spans="1:6" ht="12.75">
      <c r="A24" s="15"/>
      <c r="B24" s="28" t="s">
        <v>57</v>
      </c>
      <c r="C24" s="17">
        <v>5938</v>
      </c>
      <c r="D24" s="4"/>
      <c r="E24" s="17">
        <v>4958</v>
      </c>
      <c r="F24" s="34"/>
    </row>
    <row r="25" spans="1:5" ht="12.75">
      <c r="A25" s="15"/>
      <c r="B25" s="28" t="s">
        <v>58</v>
      </c>
      <c r="C25" s="17">
        <v>140</v>
      </c>
      <c r="D25" s="4"/>
      <c r="E25" s="17">
        <v>2314</v>
      </c>
    </row>
    <row r="26" spans="1:5" ht="12.75">
      <c r="A26" s="15"/>
      <c r="B26" s="28" t="s">
        <v>259</v>
      </c>
      <c r="C26" s="17">
        <v>5540</v>
      </c>
      <c r="D26" s="4"/>
      <c r="E26" s="17">
        <v>3009</v>
      </c>
    </row>
    <row r="27" spans="1:5" ht="12.75">
      <c r="A27" s="15"/>
      <c r="B27" s="28" t="s">
        <v>216</v>
      </c>
      <c r="C27" s="17">
        <v>237</v>
      </c>
      <c r="D27" s="4"/>
      <c r="E27" s="17">
        <v>70</v>
      </c>
    </row>
    <row r="28" spans="1:6" ht="12.75">
      <c r="A28" s="15"/>
      <c r="B28" s="28" t="s">
        <v>59</v>
      </c>
      <c r="C28" s="17">
        <v>18082</v>
      </c>
      <c r="D28" s="4"/>
      <c r="E28" s="17">
        <v>15845</v>
      </c>
      <c r="F28" s="34"/>
    </row>
    <row r="29" spans="1:6" ht="12.75">
      <c r="A29" s="15"/>
      <c r="B29" s="28" t="s">
        <v>60</v>
      </c>
      <c r="C29" s="17">
        <v>10047</v>
      </c>
      <c r="D29" s="4"/>
      <c r="E29" s="17">
        <f>1690+20620</f>
        <v>22310</v>
      </c>
      <c r="F29" s="34"/>
    </row>
    <row r="30" spans="1:5" ht="12.75">
      <c r="A30" s="15"/>
      <c r="B30" s="28"/>
      <c r="C30" s="24" t="s">
        <v>23</v>
      </c>
      <c r="D30" s="4"/>
      <c r="E30" s="24" t="s">
        <v>23</v>
      </c>
    </row>
    <row r="31" spans="1:5" ht="12.75">
      <c r="A31" s="15"/>
      <c r="B31" s="9"/>
      <c r="C31" s="18">
        <f>SUM(C20:C30)</f>
        <v>174776</v>
      </c>
      <c r="D31" s="4"/>
      <c r="E31" s="18">
        <f>SUM(E20:E30)</f>
        <v>176356</v>
      </c>
    </row>
    <row r="32" spans="1:5" ht="12.75">
      <c r="A32" s="15"/>
      <c r="B32" s="9"/>
      <c r="C32" s="24" t="s">
        <v>23</v>
      </c>
      <c r="D32" s="4"/>
      <c r="E32" s="24" t="s">
        <v>23</v>
      </c>
    </row>
    <row r="33" spans="1:5" ht="12.75">
      <c r="A33" s="15"/>
      <c r="B33" s="9" t="s">
        <v>47</v>
      </c>
      <c r="C33" s="8"/>
      <c r="D33" s="4"/>
      <c r="E33" s="8"/>
    </row>
    <row r="34" spans="1:5" ht="12.75">
      <c r="A34" s="15"/>
      <c r="B34" s="28" t="s">
        <v>46</v>
      </c>
      <c r="C34" s="17">
        <v>41773</v>
      </c>
      <c r="D34" s="4"/>
      <c r="E34" s="17">
        <v>46880</v>
      </c>
    </row>
    <row r="35" spans="1:6" ht="12.75">
      <c r="A35" s="15"/>
      <c r="B35" s="28" t="s">
        <v>49</v>
      </c>
      <c r="C35" s="17">
        <f>1843+825</f>
        <v>2668</v>
      </c>
      <c r="D35" s="4"/>
      <c r="E35" s="17">
        <f>529+1669+225+1</f>
        <v>2424</v>
      </c>
      <c r="F35" s="34">
        <f>+E35+E34</f>
        <v>49304</v>
      </c>
    </row>
    <row r="36" spans="1:5" ht="12.75">
      <c r="A36" s="15"/>
      <c r="B36" s="28" t="s">
        <v>50</v>
      </c>
      <c r="C36" s="17">
        <v>1886</v>
      </c>
      <c r="D36" s="4"/>
      <c r="E36" s="17">
        <v>2254</v>
      </c>
    </row>
    <row r="37" spans="1:5" ht="12.75">
      <c r="A37" s="15"/>
      <c r="B37" s="28" t="s">
        <v>51</v>
      </c>
      <c r="C37" s="17">
        <v>0</v>
      </c>
      <c r="D37" s="4"/>
      <c r="E37" s="17">
        <v>0</v>
      </c>
    </row>
    <row r="38" spans="1:6" ht="12.75">
      <c r="A38" s="15"/>
      <c r="B38" s="28" t="s">
        <v>52</v>
      </c>
      <c r="C38" s="17">
        <v>28842</v>
      </c>
      <c r="D38" s="4"/>
      <c r="E38" s="17">
        <f>5000+426+23145</f>
        <v>28571</v>
      </c>
      <c r="F38" s="34">
        <f>+E38+E36</f>
        <v>30825</v>
      </c>
    </row>
    <row r="39" spans="1:5" ht="12.75">
      <c r="A39" s="15"/>
      <c r="B39" s="28" t="s">
        <v>53</v>
      </c>
      <c r="C39" s="17">
        <v>584</v>
      </c>
      <c r="D39" s="4"/>
      <c r="E39" s="17">
        <v>682</v>
      </c>
    </row>
    <row r="40" spans="1:5" ht="12.75">
      <c r="A40" s="15"/>
      <c r="B40" s="28" t="s">
        <v>54</v>
      </c>
      <c r="C40" s="17">
        <v>0</v>
      </c>
      <c r="D40" s="4"/>
      <c r="E40" s="17">
        <v>0</v>
      </c>
    </row>
    <row r="41" spans="1:5" ht="12.75">
      <c r="A41" s="15"/>
      <c r="B41" s="28" t="s">
        <v>55</v>
      </c>
      <c r="C41" s="17">
        <v>6450</v>
      </c>
      <c r="D41" s="4"/>
      <c r="E41" s="17">
        <v>5571</v>
      </c>
    </row>
    <row r="42" spans="1:5" ht="12.75">
      <c r="A42" s="15"/>
      <c r="B42" s="28"/>
      <c r="C42" s="24" t="s">
        <v>23</v>
      </c>
      <c r="D42" s="4"/>
      <c r="E42" s="24" t="s">
        <v>23</v>
      </c>
    </row>
    <row r="43" spans="1:5" ht="12.75">
      <c r="A43" s="15"/>
      <c r="B43" s="9"/>
      <c r="C43" s="17">
        <f>SUM(C34:C42)</f>
        <v>82203</v>
      </c>
      <c r="D43" s="4"/>
      <c r="E43" s="17">
        <f>SUM(E34:E42)</f>
        <v>86382</v>
      </c>
    </row>
    <row r="44" spans="1:5" ht="12.75">
      <c r="A44" s="15"/>
      <c r="B44" s="9"/>
      <c r="C44" s="24" t="s">
        <v>23</v>
      </c>
      <c r="D44" s="4"/>
      <c r="E44" s="24" t="s">
        <v>23</v>
      </c>
    </row>
    <row r="45" spans="1:5" ht="12.75">
      <c r="A45" s="15"/>
      <c r="B45" s="9"/>
      <c r="C45" s="8"/>
      <c r="D45" s="4"/>
      <c r="E45" s="17"/>
    </row>
    <row r="46" spans="1:5" ht="12.75">
      <c r="A46" s="15"/>
      <c r="B46" s="9" t="s">
        <v>48</v>
      </c>
      <c r="C46" s="17">
        <f>+C31-C43</f>
        <v>92573</v>
      </c>
      <c r="D46" s="4"/>
      <c r="E46" s="17">
        <f>+E31-E43</f>
        <v>89974</v>
      </c>
    </row>
    <row r="47" spans="1:5" ht="12.75">
      <c r="A47" s="15"/>
      <c r="B47" s="9"/>
      <c r="C47" s="17"/>
      <c r="D47" s="4"/>
      <c r="E47" s="17"/>
    </row>
    <row r="48" spans="1:5" ht="21" customHeight="1" thickBot="1">
      <c r="A48" s="15"/>
      <c r="B48" s="9"/>
      <c r="C48" s="25">
        <f>+C46+C14+C15+C16+C17</f>
        <v>118505</v>
      </c>
      <c r="D48" s="4"/>
      <c r="E48" s="25">
        <f>+E46+E14+E15+E16+E17</f>
        <v>115997</v>
      </c>
    </row>
    <row r="49" spans="1:5" ht="13.5" thickTop="1">
      <c r="A49" s="15"/>
      <c r="B49" s="9"/>
      <c r="C49" s="8"/>
      <c r="D49" s="4"/>
      <c r="E49" s="17"/>
    </row>
    <row r="50" spans="1:5" ht="12.75">
      <c r="A50" s="15"/>
      <c r="B50" s="9" t="s">
        <v>61</v>
      </c>
      <c r="C50" s="8"/>
      <c r="D50" s="4"/>
      <c r="E50" s="8"/>
    </row>
    <row r="51" spans="1:5" ht="12.75">
      <c r="A51" s="15"/>
      <c r="B51" s="9"/>
      <c r="C51" s="8"/>
      <c r="D51" s="4"/>
      <c r="E51" s="8"/>
    </row>
    <row r="52" spans="1:5" ht="12.75">
      <c r="A52" s="15"/>
      <c r="B52" s="9" t="s">
        <v>18</v>
      </c>
      <c r="C52" s="17">
        <v>46260</v>
      </c>
      <c r="D52" s="4"/>
      <c r="E52" s="17">
        <v>46260</v>
      </c>
    </row>
    <row r="53" spans="1:5" ht="12.75">
      <c r="A53" s="15"/>
      <c r="B53" s="9" t="s">
        <v>19</v>
      </c>
      <c r="C53" s="17">
        <f>+equity!H26-C52</f>
        <v>66510</v>
      </c>
      <c r="D53" s="4"/>
      <c r="E53" s="17">
        <v>64064</v>
      </c>
    </row>
    <row r="54" spans="1:5" ht="12.75">
      <c r="A54" s="15"/>
      <c r="B54" s="28"/>
      <c r="C54" s="24" t="s">
        <v>23</v>
      </c>
      <c r="D54" s="4"/>
      <c r="E54" s="24" t="s">
        <v>23</v>
      </c>
    </row>
    <row r="55" spans="1:5" ht="12.75">
      <c r="A55" s="15"/>
      <c r="B55" s="9"/>
      <c r="C55" s="18">
        <f>SUM(C52:C54)</f>
        <v>112770</v>
      </c>
      <c r="D55" s="4"/>
      <c r="E55" s="18">
        <f>SUM(E52:E54)</f>
        <v>110324</v>
      </c>
    </row>
    <row r="56" spans="1:5" ht="12.75">
      <c r="A56" s="15"/>
      <c r="B56" s="28"/>
      <c r="C56" s="8"/>
      <c r="D56" s="4"/>
      <c r="E56" s="8"/>
    </row>
    <row r="57" spans="1:5" ht="12.75">
      <c r="A57" s="15"/>
      <c r="B57" s="9" t="s">
        <v>63</v>
      </c>
      <c r="C57" s="17">
        <v>2210</v>
      </c>
      <c r="D57" s="4"/>
      <c r="E57" s="17">
        <v>2141</v>
      </c>
    </row>
    <row r="58" spans="1:5" ht="12.75">
      <c r="A58" s="15"/>
      <c r="B58" s="9"/>
      <c r="C58" s="8"/>
      <c r="D58" s="4"/>
      <c r="E58" s="8"/>
    </row>
    <row r="59" spans="1:5" ht="12.75">
      <c r="A59" s="15"/>
      <c r="B59" s="9" t="s">
        <v>62</v>
      </c>
      <c r="C59" s="8"/>
      <c r="D59" s="4"/>
      <c r="E59" s="8"/>
    </row>
    <row r="60" spans="1:5" ht="12.75">
      <c r="A60" s="15"/>
      <c r="B60" s="28" t="s">
        <v>50</v>
      </c>
      <c r="C60" s="17">
        <v>3245</v>
      </c>
      <c r="D60" s="4"/>
      <c r="E60" s="17">
        <v>3157</v>
      </c>
    </row>
    <row r="61" spans="1:5" ht="12.75">
      <c r="A61" s="15"/>
      <c r="B61" s="28" t="s">
        <v>65</v>
      </c>
      <c r="C61" s="17">
        <v>108</v>
      </c>
      <c r="D61" s="4"/>
      <c r="E61" s="17">
        <v>203</v>
      </c>
    </row>
    <row r="62" spans="1:5" ht="12.75">
      <c r="A62" s="15"/>
      <c r="B62" s="28"/>
      <c r="C62" s="17"/>
      <c r="D62" s="4"/>
      <c r="E62" s="17"/>
    </row>
    <row r="63" spans="1:5" ht="12.75">
      <c r="A63" s="15"/>
      <c r="B63" s="9" t="s">
        <v>64</v>
      </c>
      <c r="C63" s="17"/>
      <c r="D63" s="4"/>
      <c r="E63" s="17"/>
    </row>
    <row r="64" spans="1:5" ht="12.75">
      <c r="A64" s="15"/>
      <c r="B64" s="28"/>
      <c r="C64" s="17"/>
      <c r="D64" s="4"/>
      <c r="E64" s="17"/>
    </row>
    <row r="65" spans="1:5" ht="12.75">
      <c r="A65" s="15"/>
      <c r="B65" s="28" t="s">
        <v>195</v>
      </c>
      <c r="C65" s="17">
        <v>172</v>
      </c>
      <c r="D65" s="4"/>
      <c r="E65" s="17">
        <v>172</v>
      </c>
    </row>
    <row r="66" spans="1:5" ht="12.75">
      <c r="A66" s="15"/>
      <c r="B66" s="9"/>
      <c r="C66" s="8"/>
      <c r="D66" s="4"/>
      <c r="E66" s="8"/>
    </row>
    <row r="67" spans="1:5" ht="20.25" customHeight="1" thickBot="1">
      <c r="A67" s="15"/>
      <c r="B67" s="9"/>
      <c r="C67" s="26">
        <f>SUM(C55:C66)</f>
        <v>118505</v>
      </c>
      <c r="D67" s="4"/>
      <c r="E67" s="26">
        <f>SUM(E55:E66)</f>
        <v>115997</v>
      </c>
    </row>
    <row r="68" spans="1:5" ht="13.5" thickTop="1">
      <c r="A68" s="15"/>
      <c r="B68" s="9"/>
      <c r="C68" s="18">
        <f>+C48-C67</f>
        <v>0</v>
      </c>
      <c r="D68" s="4"/>
      <c r="E68" s="18">
        <f>+E48-E67</f>
        <v>0</v>
      </c>
    </row>
    <row r="69" spans="1:5" ht="12.75">
      <c r="A69" s="15"/>
      <c r="B69" s="9"/>
      <c r="C69" s="8"/>
      <c r="D69" s="4"/>
      <c r="E69" s="8"/>
    </row>
    <row r="70" spans="1:5" ht="13.5" thickBot="1">
      <c r="A70" s="15"/>
      <c r="B70" s="9" t="s">
        <v>20</v>
      </c>
      <c r="C70" s="27">
        <f>+(C55-C15)/C52</f>
        <v>2.380393428447903</v>
      </c>
      <c r="D70" s="4"/>
      <c r="E70" s="27">
        <f>+(E55-E15)/E52</f>
        <v>2.3267401642888026</v>
      </c>
    </row>
    <row r="71" spans="1:5" ht="13.5" thickTop="1">
      <c r="A71" s="15"/>
      <c r="B71" s="9"/>
      <c r="C71" s="10"/>
      <c r="D71" s="4"/>
      <c r="E71" s="10"/>
    </row>
    <row r="72" ht="12.75">
      <c r="D72" s="4"/>
    </row>
    <row r="73" spans="3:5" ht="12.75">
      <c r="C73" s="34">
        <f>+C48-C67</f>
        <v>0</v>
      </c>
      <c r="D73" s="4"/>
      <c r="E73" s="34">
        <f>+E48-E67</f>
        <v>0</v>
      </c>
    </row>
    <row r="74" ht="12.75">
      <c r="D74" s="4"/>
    </row>
    <row r="75" ht="12.75">
      <c r="D75" s="4"/>
    </row>
    <row r="76" ht="12.75">
      <c r="D76" s="4"/>
    </row>
    <row r="77" spans="2:4" ht="12.75">
      <c r="B77" s="4" t="s">
        <v>159</v>
      </c>
      <c r="D77" s="4"/>
    </row>
    <row r="78" spans="2:4" ht="12.75">
      <c r="B78" s="4" t="s">
        <v>257</v>
      </c>
      <c r="D78" s="4"/>
    </row>
    <row r="79" ht="12.75">
      <c r="D79" s="4"/>
    </row>
    <row r="80" spans="1:4" ht="12.75">
      <c r="A80" s="19"/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</sheetData>
  <printOptions/>
  <pageMargins left="0.75" right="0.75" top="0.27" bottom="0.52" header="0.5" footer="0.4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 topLeftCell="A1">
      <selection activeCell="J188" sqref="J188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193</v>
      </c>
    </row>
    <row r="2" ht="15.75">
      <c r="A2" s="42" t="s">
        <v>258</v>
      </c>
    </row>
    <row r="4" ht="15.75">
      <c r="A4" s="41" t="s">
        <v>70</v>
      </c>
    </row>
    <row r="6" spans="1:2" ht="12.75">
      <c r="A6" s="2">
        <v>1</v>
      </c>
      <c r="B6" s="1" t="s">
        <v>157</v>
      </c>
    </row>
    <row r="7" ht="12.75">
      <c r="B7" s="2" t="s">
        <v>162</v>
      </c>
    </row>
    <row r="8" ht="12.75">
      <c r="B8" s="2" t="s">
        <v>243</v>
      </c>
    </row>
    <row r="9" ht="12.75">
      <c r="B9" s="2" t="s">
        <v>244</v>
      </c>
    </row>
    <row r="10" ht="12.75">
      <c r="B10" s="2" t="s">
        <v>269</v>
      </c>
    </row>
    <row r="11" ht="12.75">
      <c r="B11" s="2" t="s">
        <v>209</v>
      </c>
    </row>
    <row r="12" ht="12.75">
      <c r="B12" s="2" t="s">
        <v>210</v>
      </c>
    </row>
    <row r="13" ht="12.75">
      <c r="A13" s="19"/>
    </row>
    <row r="14" spans="1:2" ht="12.75">
      <c r="A14" s="19">
        <v>2</v>
      </c>
      <c r="B14" s="1" t="s">
        <v>163</v>
      </c>
    </row>
    <row r="15" spans="1:2" ht="12" customHeight="1">
      <c r="A15" s="19"/>
      <c r="B15" s="2" t="s">
        <v>164</v>
      </c>
    </row>
    <row r="16" spans="1:6" ht="12.75">
      <c r="A16" s="19"/>
      <c r="F16" s="43"/>
    </row>
    <row r="17" spans="1:6" ht="12.75">
      <c r="A17" s="19">
        <v>3</v>
      </c>
      <c r="B17" s="1" t="s">
        <v>165</v>
      </c>
      <c r="F17" s="43"/>
    </row>
    <row r="18" spans="1:2" ht="12.75">
      <c r="A18" s="19"/>
      <c r="B18" s="2" t="s">
        <v>34</v>
      </c>
    </row>
    <row r="19" ht="12.75">
      <c r="A19" s="19"/>
    </row>
    <row r="20" spans="1:2" ht="12.75">
      <c r="A20" s="19">
        <v>4</v>
      </c>
      <c r="B20" s="1" t="s">
        <v>166</v>
      </c>
    </row>
    <row r="21" spans="1:2" ht="12.75">
      <c r="A21" s="19"/>
      <c r="B21" s="1" t="s">
        <v>167</v>
      </c>
    </row>
    <row r="22" spans="1:2" ht="12.75">
      <c r="A22" s="19"/>
      <c r="B22" s="2" t="s">
        <v>168</v>
      </c>
    </row>
    <row r="23" spans="1:2" ht="12.75">
      <c r="A23" s="19"/>
      <c r="B23" s="2" t="s">
        <v>167</v>
      </c>
    </row>
    <row r="24" ht="12.75">
      <c r="A24" s="19"/>
    </row>
    <row r="25" spans="1:2" ht="12.75">
      <c r="A25" s="19">
        <v>5</v>
      </c>
      <c r="B25" s="1" t="s">
        <v>169</v>
      </c>
    </row>
    <row r="26" spans="1:2" ht="12.75">
      <c r="A26" s="19"/>
      <c r="B26" s="1" t="s">
        <v>170</v>
      </c>
    </row>
    <row r="27" spans="1:2" ht="12.75">
      <c r="A27" s="19"/>
      <c r="B27" s="2" t="s">
        <v>171</v>
      </c>
    </row>
    <row r="28" ht="12.75">
      <c r="A28" s="19"/>
    </row>
    <row r="29" spans="1:2" ht="12.75">
      <c r="A29" s="19">
        <v>6</v>
      </c>
      <c r="B29" s="1" t="s">
        <v>172</v>
      </c>
    </row>
    <row r="30" spans="1:2" ht="12.75">
      <c r="A30" s="19"/>
      <c r="B30" s="2" t="s">
        <v>173</v>
      </c>
    </row>
    <row r="31" spans="1:2" ht="12.75">
      <c r="A31" s="19"/>
      <c r="B31" s="2" t="s">
        <v>270</v>
      </c>
    </row>
    <row r="32" ht="12.75">
      <c r="A32" s="19"/>
    </row>
    <row r="33" ht="12.75">
      <c r="A33" s="19"/>
    </row>
    <row r="34" ht="12.75">
      <c r="A34" s="19"/>
    </row>
    <row r="35" spans="1:2" ht="12.75">
      <c r="A35" s="19">
        <v>7</v>
      </c>
      <c r="B35" s="1" t="s">
        <v>174</v>
      </c>
    </row>
    <row r="36" spans="1:2" ht="12.75">
      <c r="A36" s="19"/>
      <c r="B36" s="2" t="s">
        <v>271</v>
      </c>
    </row>
    <row r="37" ht="12.75">
      <c r="A37" s="19"/>
    </row>
    <row r="38" spans="1:2" ht="12.75">
      <c r="A38" s="19">
        <v>8</v>
      </c>
      <c r="B38" s="1" t="s">
        <v>175</v>
      </c>
    </row>
    <row r="39" ht="12.75">
      <c r="A39" s="19"/>
    </row>
    <row r="40" spans="1:10" ht="12.75">
      <c r="A40" s="19"/>
      <c r="H40" s="19" t="s">
        <v>30</v>
      </c>
      <c r="J40" s="19" t="s">
        <v>35</v>
      </c>
    </row>
    <row r="41" spans="1:10" ht="12.75">
      <c r="A41" s="19"/>
      <c r="B41" s="36" t="s">
        <v>26</v>
      </c>
      <c r="F41" s="37" t="s">
        <v>7</v>
      </c>
      <c r="H41" s="37" t="s">
        <v>27</v>
      </c>
      <c r="J41" s="37" t="s">
        <v>36</v>
      </c>
    </row>
    <row r="42" spans="1:10" ht="12.75">
      <c r="A42" s="19"/>
      <c r="F42" s="19" t="s">
        <v>6</v>
      </c>
      <c r="H42" s="19" t="s">
        <v>6</v>
      </c>
      <c r="J42" s="19" t="s">
        <v>6</v>
      </c>
    </row>
    <row r="43" ht="12.75">
      <c r="A43" s="19"/>
    </row>
    <row r="44" spans="1:10" ht="12.75">
      <c r="A44" s="19"/>
      <c r="B44" s="2" t="s">
        <v>28</v>
      </c>
      <c r="F44" s="35">
        <f>54313+20245</f>
        <v>74558</v>
      </c>
      <c r="H44" s="35">
        <f>1394+1142</f>
        <v>2536</v>
      </c>
      <c r="I44" s="35"/>
      <c r="J44" s="35">
        <f>1325+10835+10516+146934+245+27651</f>
        <v>197506</v>
      </c>
    </row>
    <row r="45" spans="1:10" ht="12.75">
      <c r="A45" s="19"/>
      <c r="B45" s="2" t="s">
        <v>239</v>
      </c>
      <c r="F45" s="35">
        <v>3150</v>
      </c>
      <c r="H45" s="35">
        <v>495</v>
      </c>
      <c r="I45" s="35"/>
      <c r="J45" s="35">
        <f>7269+4519</f>
        <v>11788</v>
      </c>
    </row>
    <row r="46" spans="1:10" ht="12.75">
      <c r="A46" s="19"/>
      <c r="B46" s="2" t="s">
        <v>67</v>
      </c>
      <c r="F46" s="35">
        <v>799</v>
      </c>
      <c r="H46" s="35">
        <v>-37</v>
      </c>
      <c r="I46" s="35"/>
      <c r="J46" s="35">
        <f>860+9220+1500</f>
        <v>11580</v>
      </c>
    </row>
    <row r="47" spans="1:10" ht="12.75">
      <c r="A47" s="19"/>
      <c r="B47" s="2" t="s">
        <v>240</v>
      </c>
      <c r="F47" s="35">
        <v>6223</v>
      </c>
      <c r="H47" s="35">
        <v>349</v>
      </c>
      <c r="I47" s="35"/>
      <c r="J47" s="35">
        <f>1563+9241</f>
        <v>10804</v>
      </c>
    </row>
    <row r="48" spans="1:10" ht="12.75">
      <c r="A48" s="19"/>
      <c r="F48" s="39"/>
      <c r="H48" s="39"/>
      <c r="I48" s="35"/>
      <c r="J48" s="39"/>
    </row>
    <row r="49" spans="1:10" ht="12.75">
      <c r="A49" s="19"/>
      <c r="F49" s="38">
        <f>SUM(F44:F48)</f>
        <v>84730</v>
      </c>
      <c r="H49" s="38">
        <f>SUM(H44:H48)</f>
        <v>3343</v>
      </c>
      <c r="I49" s="35"/>
      <c r="J49" s="38">
        <f>SUM(J44:J48)</f>
        <v>231678</v>
      </c>
    </row>
    <row r="50" ht="12.75">
      <c r="A50" s="19"/>
    </row>
    <row r="51" spans="1:10" ht="12.75">
      <c r="A51" s="19"/>
      <c r="B51" s="2" t="s">
        <v>242</v>
      </c>
      <c r="F51" s="2">
        <v>0</v>
      </c>
      <c r="H51" s="2">
        <v>0</v>
      </c>
      <c r="J51" s="35">
        <v>2653</v>
      </c>
    </row>
    <row r="52" spans="1:10" ht="12.75">
      <c r="A52" s="19"/>
      <c r="B52" s="2" t="s">
        <v>29</v>
      </c>
      <c r="F52" s="35">
        <v>-7631</v>
      </c>
      <c r="H52" s="35">
        <v>40</v>
      </c>
      <c r="J52" s="35">
        <f>-10835-22788</f>
        <v>-33623</v>
      </c>
    </row>
    <row r="53" spans="1:10" ht="13.5" thickBot="1">
      <c r="A53" s="19"/>
      <c r="F53" s="40">
        <f>SUM(F49:F52)</f>
        <v>77099</v>
      </c>
      <c r="H53" s="40">
        <f>SUM(H49:H52)</f>
        <v>3383</v>
      </c>
      <c r="J53" s="40">
        <f>SUM(J49:J52)</f>
        <v>200708</v>
      </c>
    </row>
    <row r="54" ht="13.5" thickTop="1">
      <c r="A54" s="19"/>
    </row>
    <row r="55" ht="12.75">
      <c r="A55" s="19"/>
    </row>
    <row r="56" spans="1:2" ht="12.75">
      <c r="A56" s="19">
        <v>9</v>
      </c>
      <c r="B56" s="1" t="s">
        <v>176</v>
      </c>
    </row>
    <row r="57" spans="1:2" ht="12.75">
      <c r="A57" s="19"/>
      <c r="B57" s="2" t="s">
        <v>177</v>
      </c>
    </row>
    <row r="58" spans="1:2" ht="12.75">
      <c r="A58" s="19"/>
      <c r="B58" s="2" t="s">
        <v>178</v>
      </c>
    </row>
    <row r="59" ht="12.75">
      <c r="A59" s="19"/>
    </row>
    <row r="60" ht="12.75">
      <c r="A60" s="19"/>
    </row>
    <row r="61" spans="1:2" ht="12.75">
      <c r="A61" s="19">
        <v>10</v>
      </c>
      <c r="B61" s="1" t="s">
        <v>179</v>
      </c>
    </row>
    <row r="62" spans="1:2" ht="12.75">
      <c r="A62" s="19"/>
      <c r="B62" s="2" t="s">
        <v>180</v>
      </c>
    </row>
    <row r="63" ht="12.75">
      <c r="A63" s="19"/>
    </row>
    <row r="64" spans="1:2" ht="12.75">
      <c r="A64" s="19">
        <v>11</v>
      </c>
      <c r="B64" s="1" t="s">
        <v>181</v>
      </c>
    </row>
    <row r="65" spans="1:2" ht="12.75">
      <c r="A65" s="19"/>
      <c r="B65" s="2" t="s">
        <v>272</v>
      </c>
    </row>
    <row r="66" spans="1:2" ht="12.75">
      <c r="A66" s="19"/>
      <c r="B66" s="2" t="s">
        <v>273</v>
      </c>
    </row>
    <row r="67" spans="1:2" ht="12.75">
      <c r="A67" s="19"/>
      <c r="B67" s="2" t="s">
        <v>274</v>
      </c>
    </row>
    <row r="68" ht="12.75">
      <c r="A68" s="19"/>
    </row>
    <row r="69" spans="1:2" ht="12.75">
      <c r="A69" s="19">
        <v>12</v>
      </c>
      <c r="B69" s="1" t="s">
        <v>182</v>
      </c>
    </row>
    <row r="70" spans="1:2" ht="12.75">
      <c r="A70" s="19"/>
      <c r="B70" s="2" t="s">
        <v>25</v>
      </c>
    </row>
    <row r="71" spans="1:2" ht="12.75">
      <c r="A71" s="19"/>
      <c r="B71" s="33" t="s">
        <v>66</v>
      </c>
    </row>
    <row r="72" spans="1:2" ht="12.75">
      <c r="A72" s="19"/>
      <c r="B72" s="2" t="s">
        <v>282</v>
      </c>
    </row>
    <row r="73" spans="1:2" ht="12.75">
      <c r="A73" s="19"/>
      <c r="B73" s="33" t="s">
        <v>69</v>
      </c>
    </row>
    <row r="74" spans="1:2" ht="12.75">
      <c r="A74" s="19"/>
      <c r="B74" s="2" t="s">
        <v>254</v>
      </c>
    </row>
    <row r="75" spans="1:2" ht="12.75">
      <c r="A75" s="19"/>
      <c r="B75" s="2" t="s">
        <v>71</v>
      </c>
    </row>
    <row r="76" spans="1:2" ht="12.75">
      <c r="A76" s="19"/>
      <c r="B76" s="2" t="s">
        <v>253</v>
      </c>
    </row>
    <row r="77" spans="1:2" ht="12.75">
      <c r="A77" s="19"/>
      <c r="B77" s="2" t="s">
        <v>208</v>
      </c>
    </row>
    <row r="78" ht="12.75">
      <c r="A78" s="19"/>
    </row>
    <row r="79" spans="1:2" ht="12.75">
      <c r="A79" s="19">
        <v>13</v>
      </c>
      <c r="B79" s="1" t="s">
        <v>183</v>
      </c>
    </row>
    <row r="80" spans="1:2" ht="12.75">
      <c r="A80" s="19"/>
      <c r="B80" s="2" t="s">
        <v>284</v>
      </c>
    </row>
    <row r="81" spans="1:2" ht="12.75">
      <c r="A81" s="19"/>
      <c r="B81" s="2" t="s">
        <v>285</v>
      </c>
    </row>
    <row r="82" spans="1:8" ht="12.75">
      <c r="A82" s="19"/>
      <c r="B82" s="2" t="s">
        <v>286</v>
      </c>
      <c r="F82" s="19"/>
      <c r="G82" s="19"/>
      <c r="H82" s="19"/>
    </row>
    <row r="83" spans="1:8" ht="12.75">
      <c r="A83" s="19"/>
      <c r="F83" s="19"/>
      <c r="G83" s="19"/>
      <c r="H83" s="19"/>
    </row>
    <row r="84" spans="1:8" ht="12.75">
      <c r="A84" s="19"/>
      <c r="F84" s="19"/>
      <c r="G84" s="19"/>
      <c r="H84" s="19"/>
    </row>
    <row r="85" spans="1:8" ht="12.75">
      <c r="A85" s="19">
        <v>14</v>
      </c>
      <c r="B85" s="1" t="s">
        <v>196</v>
      </c>
      <c r="F85" s="45"/>
      <c r="G85" s="19"/>
      <c r="H85" s="45"/>
    </row>
    <row r="86" spans="1:8" ht="12.75">
      <c r="A86" s="19"/>
      <c r="F86" s="45" t="s">
        <v>197</v>
      </c>
      <c r="G86" s="19"/>
      <c r="H86" s="45" t="s">
        <v>199</v>
      </c>
    </row>
    <row r="87" spans="1:8" ht="12.75">
      <c r="A87" s="19"/>
      <c r="F87" s="19" t="s">
        <v>198</v>
      </c>
      <c r="G87" s="19"/>
      <c r="H87" s="19" t="s">
        <v>200</v>
      </c>
    </row>
    <row r="88" spans="1:10" ht="12.75">
      <c r="A88" s="19"/>
      <c r="F88" s="15" t="s">
        <v>74</v>
      </c>
      <c r="G88" s="19"/>
      <c r="H88" s="162" t="s">
        <v>74</v>
      </c>
      <c r="J88" s="165"/>
    </row>
    <row r="89" spans="1:8" ht="12.75">
      <c r="A89" s="19"/>
      <c r="F89" s="163">
        <v>38625</v>
      </c>
      <c r="G89" s="19"/>
      <c r="H89" s="164" t="s">
        <v>275</v>
      </c>
    </row>
    <row r="90" spans="1:10" ht="12.75">
      <c r="A90" s="19"/>
      <c r="F90" s="19" t="s">
        <v>6</v>
      </c>
      <c r="G90" s="19"/>
      <c r="H90" s="19" t="s">
        <v>6</v>
      </c>
      <c r="J90" s="164"/>
    </row>
    <row r="91" spans="1:8" ht="12.75">
      <c r="A91" s="19"/>
      <c r="F91" s="19"/>
      <c r="G91" s="19"/>
      <c r="H91" s="19"/>
    </row>
    <row r="92" spans="1:10" ht="12.75">
      <c r="A92" s="19"/>
      <c r="B92" s="2" t="s">
        <v>7</v>
      </c>
      <c r="F92" s="35">
        <f>+'p&amp;l'!C18</f>
        <v>77099</v>
      </c>
      <c r="H92" s="35">
        <v>64880</v>
      </c>
      <c r="J92" s="160"/>
    </row>
    <row r="93" ht="12.75">
      <c r="A93" s="19"/>
    </row>
    <row r="94" spans="1:10" ht="12.75">
      <c r="A94" s="19"/>
      <c r="B94" s="2" t="s">
        <v>201</v>
      </c>
      <c r="F94" s="35">
        <f>+'p&amp;l'!C37</f>
        <v>3383</v>
      </c>
      <c r="H94" s="35">
        <v>4037</v>
      </c>
      <c r="J94" s="160"/>
    </row>
    <row r="95" spans="1:8" ht="12.75">
      <c r="A95" s="19"/>
      <c r="F95" s="35"/>
      <c r="H95" s="32"/>
    </row>
    <row r="96" spans="1:2" ht="12.75">
      <c r="A96" s="19"/>
      <c r="B96" s="2" t="s">
        <v>283</v>
      </c>
    </row>
    <row r="97" spans="1:2" ht="12.75">
      <c r="A97" s="19"/>
      <c r="B97" s="2" t="s">
        <v>287</v>
      </c>
    </row>
    <row r="98" spans="1:6" ht="12.75">
      <c r="A98" s="19"/>
      <c r="B98" s="2" t="s">
        <v>288</v>
      </c>
      <c r="F98" s="160"/>
    </row>
    <row r="99" ht="12.75">
      <c r="A99" s="19"/>
    </row>
    <row r="100" ht="12.75">
      <c r="A100" s="19"/>
    </row>
    <row r="101" spans="1:2" ht="12.75">
      <c r="A101" s="19">
        <v>15</v>
      </c>
      <c r="B101" s="1" t="s">
        <v>184</v>
      </c>
    </row>
    <row r="102" spans="1:2" ht="12.75">
      <c r="A102" s="19"/>
      <c r="B102" s="2" t="s">
        <v>289</v>
      </c>
    </row>
    <row r="103" spans="1:2" ht="12.75">
      <c r="A103" s="19"/>
      <c r="B103" s="2" t="s">
        <v>290</v>
      </c>
    </row>
    <row r="104" spans="1:2" ht="12.75">
      <c r="A104" s="19"/>
      <c r="B104" s="2" t="s">
        <v>291</v>
      </c>
    </row>
    <row r="105" spans="1:2" ht="12.75">
      <c r="A105" s="19"/>
      <c r="B105" s="2" t="s">
        <v>292</v>
      </c>
    </row>
    <row r="106" spans="1:2" ht="12.75">
      <c r="A106" s="19"/>
      <c r="B106" s="2" t="s">
        <v>241</v>
      </c>
    </row>
    <row r="107" ht="12.75">
      <c r="A107" s="19"/>
    </row>
    <row r="108" ht="12.75">
      <c r="A108" s="19"/>
    </row>
    <row r="109" spans="1:2" ht="12.75">
      <c r="A109" s="19">
        <v>16</v>
      </c>
      <c r="B109" s="1" t="s">
        <v>185</v>
      </c>
    </row>
    <row r="110" spans="1:2" ht="12.75">
      <c r="A110" s="19"/>
      <c r="B110" s="2" t="s">
        <v>276</v>
      </c>
    </row>
    <row r="111" ht="12.75">
      <c r="A111" s="19"/>
    </row>
    <row r="112" ht="12.75">
      <c r="A112" s="19"/>
    </row>
    <row r="113" spans="1:2" ht="12.75">
      <c r="A113" s="19">
        <v>17</v>
      </c>
      <c r="B113" s="1" t="s">
        <v>82</v>
      </c>
    </row>
    <row r="114" spans="1:8" ht="12.75">
      <c r="A114" s="19"/>
      <c r="B114" s="2" t="s">
        <v>72</v>
      </c>
      <c r="F114" s="19" t="s">
        <v>73</v>
      </c>
      <c r="G114" s="19"/>
      <c r="H114" s="19" t="s">
        <v>73</v>
      </c>
    </row>
    <row r="115" spans="1:8" ht="12.75">
      <c r="A115" s="19"/>
      <c r="F115" s="19" t="s">
        <v>74</v>
      </c>
      <c r="G115" s="19"/>
      <c r="H115" s="19" t="s">
        <v>75</v>
      </c>
    </row>
    <row r="116" spans="1:8" ht="12.75">
      <c r="A116" s="19"/>
      <c r="B116" s="33"/>
      <c r="F116" s="161" t="s">
        <v>277</v>
      </c>
      <c r="G116" s="19"/>
      <c r="H116" s="161" t="str">
        <f>+F116</f>
        <v>30 Sept 2005</v>
      </c>
    </row>
    <row r="117" spans="1:8" ht="12.75">
      <c r="A117" s="19"/>
      <c r="B117" s="33"/>
      <c r="F117" s="45" t="s">
        <v>6</v>
      </c>
      <c r="G117" s="19"/>
      <c r="H117" s="45" t="s">
        <v>6</v>
      </c>
    </row>
    <row r="118" spans="1:2" ht="12.75">
      <c r="A118" s="19"/>
      <c r="B118" s="32" t="s">
        <v>76</v>
      </c>
    </row>
    <row r="119" spans="1:8" ht="12.75">
      <c r="A119" s="19"/>
      <c r="B119" s="32" t="s">
        <v>77</v>
      </c>
      <c r="F119" s="46">
        <f>-'p&amp;l'!C39</f>
        <v>869</v>
      </c>
      <c r="H119" s="38">
        <f>-'p&amp;l'!E39</f>
        <v>869</v>
      </c>
    </row>
    <row r="120" spans="1:6" ht="12.75">
      <c r="A120" s="19"/>
      <c r="F120" s="46"/>
    </row>
    <row r="121" ht="12.75">
      <c r="A121" s="19"/>
    </row>
    <row r="122" spans="1:2" ht="12.75">
      <c r="A122" s="19"/>
      <c r="B122" s="2" t="s">
        <v>213</v>
      </c>
    </row>
    <row r="123" spans="1:2" ht="12.75">
      <c r="A123" s="19"/>
      <c r="B123" s="2" t="s">
        <v>214</v>
      </c>
    </row>
    <row r="124" ht="12.75">
      <c r="A124" s="19"/>
    </row>
    <row r="126" spans="1:2" ht="12.75">
      <c r="A126" s="19">
        <v>18</v>
      </c>
      <c r="B126" s="1" t="s">
        <v>186</v>
      </c>
    </row>
    <row r="127" spans="1:2" ht="12.75">
      <c r="A127" s="19"/>
      <c r="B127" s="2" t="s">
        <v>278</v>
      </c>
    </row>
    <row r="128" ht="12.75">
      <c r="A128" s="19"/>
    </row>
    <row r="129" ht="12.75">
      <c r="A129" s="19"/>
    </row>
    <row r="130" ht="12.75">
      <c r="A130" s="19"/>
    </row>
    <row r="131" spans="1:2" ht="12.75">
      <c r="A131" s="19">
        <v>19</v>
      </c>
      <c r="B131" s="1" t="s">
        <v>187</v>
      </c>
    </row>
    <row r="132" spans="1:2" ht="12.75">
      <c r="A132" s="19"/>
      <c r="B132" s="2" t="s">
        <v>279</v>
      </c>
    </row>
    <row r="133" ht="12.75">
      <c r="A133" s="19"/>
    </row>
    <row r="134" spans="1:2" ht="12.75">
      <c r="A134" s="19">
        <v>20</v>
      </c>
      <c r="B134" s="1" t="s">
        <v>188</v>
      </c>
    </row>
    <row r="135" spans="1:2" ht="12.75">
      <c r="A135" s="19"/>
      <c r="B135" s="2" t="s">
        <v>280</v>
      </c>
    </row>
    <row r="136" ht="12.75">
      <c r="A136" s="19"/>
    </row>
    <row r="137" ht="12.75">
      <c r="A137" s="19"/>
    </row>
    <row r="138" ht="12.75">
      <c r="A138" s="19"/>
    </row>
    <row r="139" spans="1:2" ht="12.75">
      <c r="A139" s="19">
        <v>21</v>
      </c>
      <c r="B139" s="1" t="s">
        <v>189</v>
      </c>
    </row>
    <row r="140" spans="1:8" ht="12.75">
      <c r="A140" s="19"/>
      <c r="B140" s="2" t="s">
        <v>39</v>
      </c>
      <c r="H140" s="43" t="s">
        <v>6</v>
      </c>
    </row>
    <row r="141" spans="1:2" ht="12.75">
      <c r="A141" s="19"/>
      <c r="B141" s="2" t="s">
        <v>24</v>
      </c>
    </row>
    <row r="142" spans="1:8" ht="12.75">
      <c r="A142" s="19"/>
      <c r="C142" s="2" t="s">
        <v>31</v>
      </c>
      <c r="H142" s="35">
        <f>+'bs'!C38</f>
        <v>28842</v>
      </c>
    </row>
    <row r="143" ht="12.75">
      <c r="A143" s="19"/>
    </row>
    <row r="144" spans="1:2" ht="12.75">
      <c r="A144" s="19"/>
      <c r="B144" s="2" t="s">
        <v>38</v>
      </c>
    </row>
    <row r="145" spans="1:2" ht="12.75">
      <c r="A145" s="19"/>
      <c r="B145" s="2" t="s">
        <v>24</v>
      </c>
    </row>
    <row r="146" spans="1:8" ht="12.75">
      <c r="A146" s="19"/>
      <c r="C146" s="2" t="s">
        <v>31</v>
      </c>
      <c r="H146" s="35">
        <f>+'bs'!C61</f>
        <v>108</v>
      </c>
    </row>
    <row r="147" ht="12.75">
      <c r="A147" s="19"/>
    </row>
    <row r="148" spans="1:2" ht="12.75">
      <c r="A148" s="19"/>
      <c r="B148" s="2" t="s">
        <v>37</v>
      </c>
    </row>
    <row r="149" spans="1:2" ht="12.75">
      <c r="A149" s="19"/>
      <c r="B149" s="2" t="s">
        <v>24</v>
      </c>
    </row>
    <row r="150" spans="1:8" ht="12.75">
      <c r="A150" s="19"/>
      <c r="C150" s="2" t="s">
        <v>32</v>
      </c>
      <c r="H150" s="35">
        <f>+'bs'!C41</f>
        <v>6450</v>
      </c>
    </row>
    <row r="151" ht="12.75">
      <c r="A151" s="19"/>
    </row>
    <row r="152" spans="1:2" ht="12.75">
      <c r="A152" s="19"/>
      <c r="B152" s="2" t="s">
        <v>68</v>
      </c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spans="1:2" ht="12.75">
      <c r="A158" s="19">
        <v>22</v>
      </c>
      <c r="B158" s="1" t="s">
        <v>190</v>
      </c>
    </row>
    <row r="159" spans="1:2" ht="12.75">
      <c r="A159" s="19"/>
      <c r="B159" s="2" t="s">
        <v>281</v>
      </c>
    </row>
    <row r="160" ht="12.75">
      <c r="A160" s="19"/>
    </row>
    <row r="161" spans="1:2" ht="12.75">
      <c r="A161" s="19">
        <v>23</v>
      </c>
      <c r="B161" s="1" t="s">
        <v>191</v>
      </c>
    </row>
    <row r="162" spans="1:2" ht="12.75">
      <c r="A162" s="19"/>
      <c r="B162" s="2" t="s">
        <v>33</v>
      </c>
    </row>
    <row r="163" ht="12.75">
      <c r="A163" s="19"/>
    </row>
    <row r="164" spans="1:2" ht="12.75">
      <c r="A164" s="19">
        <v>24</v>
      </c>
      <c r="B164" s="1" t="s">
        <v>192</v>
      </c>
    </row>
    <row r="165" spans="1:2" ht="12.75">
      <c r="A165" s="19"/>
      <c r="B165" s="2" t="s">
        <v>245</v>
      </c>
    </row>
    <row r="166" spans="1:2" ht="12.75">
      <c r="A166" s="19"/>
      <c r="B166" s="196" t="s">
        <v>277</v>
      </c>
    </row>
    <row r="167" ht="12.75">
      <c r="A167" s="19"/>
    </row>
    <row r="168" spans="1:2" ht="12.75">
      <c r="A168" s="19">
        <v>25</v>
      </c>
      <c r="B168" s="1" t="s">
        <v>202</v>
      </c>
    </row>
    <row r="169" spans="1:10" ht="12.75">
      <c r="A169" s="19"/>
      <c r="D169" s="206" t="s">
        <v>221</v>
      </c>
      <c r="E169" s="206"/>
      <c r="F169" s="206"/>
      <c r="H169" s="206" t="s">
        <v>222</v>
      </c>
      <c r="I169" s="206"/>
      <c r="J169" s="206"/>
    </row>
    <row r="170" spans="1:11" ht="12.75">
      <c r="A170" s="19"/>
      <c r="D170" s="15" t="s">
        <v>197</v>
      </c>
      <c r="E170" s="4"/>
      <c r="F170" s="15" t="s">
        <v>229</v>
      </c>
      <c r="G170" s="4"/>
      <c r="H170" s="15" t="s">
        <v>197</v>
      </c>
      <c r="I170" s="4"/>
      <c r="J170" s="15" t="s">
        <v>229</v>
      </c>
      <c r="K170" s="15"/>
    </row>
    <row r="171" spans="1:11" ht="12.75">
      <c r="A171" s="19"/>
      <c r="D171" s="15" t="s">
        <v>198</v>
      </c>
      <c r="E171" s="4"/>
      <c r="F171" s="15" t="s">
        <v>230</v>
      </c>
      <c r="G171" s="4"/>
      <c r="H171" s="15" t="s">
        <v>198</v>
      </c>
      <c r="I171" s="4"/>
      <c r="J171" s="15" t="s">
        <v>230</v>
      </c>
      <c r="K171" s="15"/>
    </row>
    <row r="172" spans="1:11" ht="12.75">
      <c r="A172" s="19"/>
      <c r="D172" s="15" t="s">
        <v>74</v>
      </c>
      <c r="E172" s="4"/>
      <c r="F172" s="15" t="str">
        <f>+D172</f>
        <v>Quarter</v>
      </c>
      <c r="G172" s="4"/>
      <c r="H172" s="15" t="s">
        <v>231</v>
      </c>
      <c r="I172" s="4"/>
      <c r="J172" s="15" t="s">
        <v>232</v>
      </c>
      <c r="K172" s="15"/>
    </row>
    <row r="173" spans="1:10" ht="12.75">
      <c r="A173" s="19"/>
      <c r="D173" s="188">
        <v>38625</v>
      </c>
      <c r="E173" s="19"/>
      <c r="F173" s="188">
        <v>38260</v>
      </c>
      <c r="H173" s="188">
        <f>+D173</f>
        <v>38625</v>
      </c>
      <c r="I173" s="19"/>
      <c r="J173" s="188">
        <f>+F173</f>
        <v>38260</v>
      </c>
    </row>
    <row r="174" ht="12.75">
      <c r="A174" s="19"/>
    </row>
    <row r="175" spans="1:10" ht="12.75">
      <c r="A175" s="19"/>
      <c r="B175" s="2" t="s">
        <v>224</v>
      </c>
      <c r="D175" s="35">
        <f>+'p&amp;l'!C47</f>
        <v>2446</v>
      </c>
      <c r="E175" s="35"/>
      <c r="F175" s="35">
        <f>+'p&amp;l'!D47</f>
        <v>2489</v>
      </c>
      <c r="G175" s="35"/>
      <c r="H175" s="35">
        <f>+'p&amp;l'!E47</f>
        <v>2446</v>
      </c>
      <c r="I175" s="35"/>
      <c r="J175" s="35">
        <f>+'p&amp;l'!F47</f>
        <v>2489</v>
      </c>
    </row>
    <row r="176" ht="12.75">
      <c r="A176" s="19"/>
    </row>
    <row r="177" spans="1:10" ht="12.75">
      <c r="A177" s="19"/>
      <c r="B177" s="2" t="s">
        <v>225</v>
      </c>
      <c r="D177" s="35">
        <v>46260</v>
      </c>
      <c r="F177" s="35">
        <f>+D177</f>
        <v>46260</v>
      </c>
      <c r="H177" s="35">
        <f>+F177</f>
        <v>46260</v>
      </c>
      <c r="J177" s="35">
        <f>+H177</f>
        <v>46260</v>
      </c>
    </row>
    <row r="178" spans="1:2" ht="12.75">
      <c r="A178" s="19"/>
      <c r="B178" s="2" t="s">
        <v>226</v>
      </c>
    </row>
    <row r="179" ht="12.75">
      <c r="A179" s="19"/>
    </row>
    <row r="180" spans="1:10" ht="12.75">
      <c r="A180" s="19"/>
      <c r="B180" s="2" t="s">
        <v>227</v>
      </c>
      <c r="D180" s="189">
        <f>+D175/D177*100</f>
        <v>5.287505404236922</v>
      </c>
      <c r="F180" s="189">
        <f>+F175/F177*100</f>
        <v>5.3804582792909645</v>
      </c>
      <c r="H180" s="189">
        <f>+H175/H177*100</f>
        <v>5.287505404236922</v>
      </c>
      <c r="J180" s="189">
        <f>+J175/J177*100</f>
        <v>5.3804582792909645</v>
      </c>
    </row>
    <row r="181" ht="12.75">
      <c r="A181" s="19"/>
    </row>
    <row r="182" spans="1:10" ht="12.75">
      <c r="A182" s="19"/>
      <c r="B182" s="2" t="s">
        <v>228</v>
      </c>
      <c r="D182" s="195">
        <f>+D180</f>
        <v>5.287505404236922</v>
      </c>
      <c r="F182" s="195">
        <f>+'p&amp;l'!D51</f>
        <v>5.380481541208565</v>
      </c>
      <c r="H182" s="195">
        <f>+H180</f>
        <v>5.287505404236922</v>
      </c>
      <c r="J182" s="195">
        <f>+'p&amp;l'!F51</f>
        <v>5.380481541208565</v>
      </c>
    </row>
    <row r="183" ht="12.75">
      <c r="A183" s="19"/>
    </row>
    <row r="184" ht="12.75">
      <c r="A184" s="19"/>
    </row>
    <row r="185" ht="12.75">
      <c r="A185" s="19"/>
    </row>
    <row r="186" ht="12.75">
      <c r="A186" s="12" t="s">
        <v>194</v>
      </c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 t="s">
        <v>203</v>
      </c>
    </row>
    <row r="193" ht="12.75">
      <c r="A193" s="159" t="s">
        <v>204</v>
      </c>
    </row>
    <row r="194" ht="12.75">
      <c r="A194" s="19"/>
    </row>
    <row r="195" ht="12.75">
      <c r="A195" s="19"/>
    </row>
    <row r="196" ht="12.75">
      <c r="A196" s="12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</sheetData>
  <mergeCells count="2">
    <mergeCell ref="D169:F169"/>
    <mergeCell ref="H169:J169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68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sntan</cp:lastModifiedBy>
  <cp:lastPrinted>2005-11-23T07:38:05Z</cp:lastPrinted>
  <dcterms:created xsi:type="dcterms:W3CDTF">1999-07-21T06:37:07Z</dcterms:created>
  <dcterms:modified xsi:type="dcterms:W3CDTF">2005-11-23T07:45:01Z</dcterms:modified>
  <cp:category/>
  <cp:version/>
  <cp:contentType/>
  <cp:contentStatus/>
</cp:coreProperties>
</file>